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0419A3EF-89A7-4E43-8D6C-C4579DF8E0D0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P44" i="17"/>
  <c r="AP43" i="17"/>
  <c r="AQ43" i="17"/>
  <c r="AR43" i="17"/>
  <c r="AP32" i="17"/>
  <c r="AP31" i="17"/>
  <c r="AQ31" i="17"/>
  <c r="AR31" i="17"/>
  <c r="AP20" i="17"/>
  <c r="AP19" i="17"/>
  <c r="AQ19" i="17"/>
  <c r="AR19" i="17"/>
  <c r="AA44" i="17"/>
  <c r="AA43" i="17"/>
  <c r="AB43" i="17"/>
  <c r="AC43" i="17"/>
  <c r="AA32" i="17"/>
  <c r="AA31" i="17"/>
  <c r="AB31" i="17"/>
  <c r="AC31" i="17"/>
  <c r="AA20" i="17"/>
  <c r="AA19" i="17"/>
  <c r="AB19" i="17"/>
  <c r="AC19" i="17"/>
  <c r="L44" i="17"/>
  <c r="L43" i="17"/>
  <c r="M43" i="17"/>
  <c r="N43" i="17"/>
  <c r="L32" i="17"/>
  <c r="L31" i="17"/>
  <c r="M31" i="17"/>
  <c r="N31" i="17" s="1"/>
  <c r="L20" i="17"/>
  <c r="L19" i="17"/>
  <c r="M19" i="17"/>
  <c r="N19" i="17"/>
  <c r="AP44" i="16"/>
  <c r="AP43" i="16"/>
  <c r="AQ43" i="16"/>
  <c r="AR43" i="16"/>
  <c r="AP32" i="16"/>
  <c r="AP31" i="16"/>
  <c r="AQ31" i="16"/>
  <c r="AR31" i="16"/>
  <c r="AP20" i="16"/>
  <c r="AP19" i="16"/>
  <c r="AQ19" i="16"/>
  <c r="AR19" i="16"/>
  <c r="AA44" i="16"/>
  <c r="AA43" i="16"/>
  <c r="AB43" i="16"/>
  <c r="AC43" i="16"/>
  <c r="AA32" i="16"/>
  <c r="AA31" i="16"/>
  <c r="AB31" i="16"/>
  <c r="AC31" i="16"/>
  <c r="AA20" i="16"/>
  <c r="AA19" i="16"/>
  <c r="AB19" i="16"/>
  <c r="AC19" i="16" s="1"/>
  <c r="L44" i="16"/>
  <c r="L43" i="16"/>
  <c r="M43" i="16"/>
  <c r="N43" i="16"/>
  <c r="L32" i="16"/>
  <c r="L31" i="16"/>
  <c r="M31" i="16"/>
  <c r="N31" i="16" s="1"/>
  <c r="L20" i="16"/>
  <c r="L19" i="16"/>
  <c r="N19" i="16" s="1"/>
  <c r="M19" i="16"/>
  <c r="AP44" i="15"/>
  <c r="AP43" i="15"/>
  <c r="AQ43" i="15"/>
  <c r="AR43" i="15"/>
  <c r="AP32" i="15"/>
  <c r="AP31" i="15"/>
  <c r="AQ31" i="15"/>
  <c r="AR31" i="15"/>
  <c r="AP20" i="15"/>
  <c r="AP19" i="15"/>
  <c r="AQ19" i="15"/>
  <c r="AR19" i="15"/>
  <c r="AA44" i="15"/>
  <c r="AA43" i="15"/>
  <c r="AB43" i="15"/>
  <c r="AC43" i="15"/>
  <c r="AA32" i="15"/>
  <c r="AA31" i="15"/>
  <c r="AB31" i="15"/>
  <c r="AC31" i="15"/>
  <c r="AA20" i="15"/>
  <c r="AA19" i="15"/>
  <c r="AB19" i="15"/>
  <c r="AC19" i="15"/>
  <c r="L44" i="15"/>
  <c r="L43" i="15"/>
  <c r="M43" i="15"/>
  <c r="N43" i="15"/>
  <c r="L32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 s="1"/>
  <c r="AA20" i="7"/>
  <c r="AA19" i="7"/>
  <c r="AC19" i="7" s="1"/>
  <c r="AB19" i="7"/>
  <c r="L44" i="7"/>
  <c r="L43" i="7"/>
  <c r="N43" i="7" s="1"/>
  <c r="M43" i="7"/>
  <c r="L32" i="7"/>
  <c r="L31" i="7"/>
  <c r="M31" i="7"/>
  <c r="N31" i="7" s="1"/>
  <c r="L20" i="7"/>
  <c r="L19" i="7"/>
  <c r="M19" i="7"/>
  <c r="N19" i="7"/>
  <c r="AA28" i="16"/>
  <c r="AB28" i="16"/>
  <c r="AA29" i="16"/>
  <c r="AB29" i="16"/>
  <c r="AA30" i="16"/>
  <c r="AB30" i="16"/>
  <c r="AB27" i="16"/>
  <c r="AA27" i="16"/>
  <c r="L27" i="12"/>
  <c r="M27" i="12"/>
  <c r="L28" i="12"/>
  <c r="M28" i="12"/>
  <c r="L29" i="12"/>
  <c r="M29" i="12"/>
  <c r="L30" i="12"/>
  <c r="M30" i="12"/>
  <c r="AF15" i="7"/>
  <c r="AG15" i="7"/>
  <c r="AH15" i="7"/>
  <c r="AI15" i="7"/>
  <c r="AJ15" i="7"/>
  <c r="AK15" i="7"/>
  <c r="AL15" i="7"/>
  <c r="AM15" i="7"/>
  <c r="AN15" i="7"/>
  <c r="AO15" i="7"/>
  <c r="AF16" i="7"/>
  <c r="AG16" i="7"/>
  <c r="AH16" i="7"/>
  <c r="AI16" i="7"/>
  <c r="AJ16" i="7"/>
  <c r="AK16" i="7"/>
  <c r="AL16" i="7"/>
  <c r="AM16" i="7"/>
  <c r="AN16" i="7"/>
  <c r="AO16" i="7"/>
  <c r="AF17" i="7"/>
  <c r="AG17" i="7"/>
  <c r="AH17" i="7"/>
  <c r="AI17" i="7"/>
  <c r="AJ17" i="7"/>
  <c r="AK17" i="7"/>
  <c r="AL17" i="7"/>
  <c r="AM17" i="7"/>
  <c r="AN17" i="7"/>
  <c r="AO17" i="7"/>
  <c r="AF18" i="7"/>
  <c r="AG18" i="7"/>
  <c r="AH18" i="7"/>
  <c r="AI18" i="7"/>
  <c r="AJ18" i="7"/>
  <c r="AK18" i="7"/>
  <c r="AL18" i="7"/>
  <c r="AM18" i="7"/>
  <c r="AN18" i="7"/>
  <c r="AO18" i="7"/>
  <c r="AF19" i="7"/>
  <c r="AG19" i="7"/>
  <c r="AH19" i="7"/>
  <c r="AI19" i="7"/>
  <c r="AJ19" i="7"/>
  <c r="AK19" i="7"/>
  <c r="AL19" i="7"/>
  <c r="AM19" i="7"/>
  <c r="AN19" i="7"/>
  <c r="AO19" i="7"/>
  <c r="AF27" i="7"/>
  <c r="AG27" i="7"/>
  <c r="AH27" i="7"/>
  <c r="AI27" i="7"/>
  <c r="AJ27" i="7"/>
  <c r="AK27" i="7"/>
  <c r="AL27" i="7"/>
  <c r="AM27" i="7"/>
  <c r="AN27" i="7"/>
  <c r="AO27" i="7"/>
  <c r="AF28" i="7"/>
  <c r="AG28" i="7"/>
  <c r="AH28" i="7"/>
  <c r="AI28" i="7"/>
  <c r="AJ28" i="7"/>
  <c r="AK28" i="7"/>
  <c r="AL28" i="7"/>
  <c r="AM28" i="7"/>
  <c r="AN28" i="7"/>
  <c r="AO28" i="7"/>
  <c r="AF29" i="7"/>
  <c r="AG29" i="7"/>
  <c r="AH29" i="7"/>
  <c r="AI29" i="7"/>
  <c r="AJ29" i="7"/>
  <c r="AK29" i="7"/>
  <c r="AL29" i="7"/>
  <c r="AM29" i="7"/>
  <c r="AN29" i="7"/>
  <c r="AO29" i="7"/>
  <c r="AF30" i="7"/>
  <c r="AG30" i="7"/>
  <c r="AH30" i="7"/>
  <c r="AI30" i="7"/>
  <c r="AJ30" i="7"/>
  <c r="AK30" i="7"/>
  <c r="AL30" i="7"/>
  <c r="AM30" i="7"/>
  <c r="AN30" i="7"/>
  <c r="AO30" i="7"/>
  <c r="AF31" i="7"/>
  <c r="AG31" i="7"/>
  <c r="AH31" i="7"/>
  <c r="AI31" i="7"/>
  <c r="AJ31" i="7"/>
  <c r="AK31" i="7"/>
  <c r="AL31" i="7"/>
  <c r="AM31" i="7"/>
  <c r="AN31" i="7"/>
  <c r="AO31" i="7"/>
  <c r="AF39" i="7"/>
  <c r="AG39" i="7"/>
  <c r="AH39" i="7"/>
  <c r="AI39" i="7"/>
  <c r="AJ39" i="7"/>
  <c r="AK39" i="7"/>
  <c r="AL39" i="7"/>
  <c r="AM39" i="7"/>
  <c r="AN39" i="7"/>
  <c r="AO39" i="7"/>
  <c r="AF40" i="7"/>
  <c r="AG40" i="7"/>
  <c r="AH40" i="7"/>
  <c r="AI40" i="7"/>
  <c r="AJ40" i="7"/>
  <c r="AK40" i="7"/>
  <c r="AL40" i="7"/>
  <c r="AM40" i="7"/>
  <c r="AN40" i="7"/>
  <c r="AO40" i="7"/>
  <c r="AF41" i="7"/>
  <c r="AG41" i="7"/>
  <c r="AH41" i="7"/>
  <c r="AI41" i="7"/>
  <c r="AJ41" i="7"/>
  <c r="AK41" i="7"/>
  <c r="AL41" i="7"/>
  <c r="AM41" i="7"/>
  <c r="AN41" i="7"/>
  <c r="AO41" i="7"/>
  <c r="AF42" i="7"/>
  <c r="AG42" i="7"/>
  <c r="AH42" i="7"/>
  <c r="AI42" i="7"/>
  <c r="AJ42" i="7"/>
  <c r="AK42" i="7"/>
  <c r="AL42" i="7"/>
  <c r="AM42" i="7"/>
  <c r="AN42" i="7"/>
  <c r="AO42" i="7"/>
  <c r="AF43" i="7"/>
  <c r="AG43" i="7"/>
  <c r="AH43" i="7"/>
  <c r="AI43" i="7"/>
  <c r="AJ43" i="7"/>
  <c r="AK43" i="7"/>
  <c r="AL43" i="7"/>
  <c r="AM43" i="7"/>
  <c r="AN43" i="7"/>
  <c r="AO43" i="7"/>
  <c r="N19" i="14" l="1"/>
  <c r="L39" i="7"/>
  <c r="L15" i="7"/>
  <c r="M15" i="7"/>
  <c r="L16" i="7"/>
  <c r="M16" i="7"/>
  <c r="L17" i="7"/>
  <c r="M17" i="7"/>
  <c r="L18" i="7"/>
  <c r="M18" i="7"/>
  <c r="L27" i="7"/>
  <c r="M27" i="7"/>
  <c r="L28" i="7"/>
  <c r="M28" i="7"/>
  <c r="L29" i="7"/>
  <c r="M29" i="7"/>
  <c r="L30" i="7"/>
  <c r="M30" i="7"/>
  <c r="M39" i="7"/>
  <c r="L40" i="7"/>
  <c r="M40" i="7"/>
  <c r="L41" i="7"/>
  <c r="M41" i="7"/>
  <c r="L42" i="7"/>
  <c r="M42" i="7"/>
  <c r="L15" i="8"/>
  <c r="M15" i="8"/>
  <c r="L16" i="8"/>
  <c r="M16" i="8"/>
  <c r="L17" i="8"/>
  <c r="M17" i="8"/>
  <c r="L18" i="8"/>
  <c r="M18" i="8"/>
  <c r="Y44" i="17"/>
  <c r="W44" i="17"/>
  <c r="U44" i="17"/>
  <c r="S44" i="17"/>
  <c r="Q44" i="17"/>
  <c r="J44" i="17"/>
  <c r="H44" i="17"/>
  <c r="F44" i="17"/>
  <c r="D44" i="17"/>
  <c r="B44" i="17"/>
  <c r="AO43" i="17"/>
  <c r="AN43" i="17"/>
  <c r="AM43" i="17"/>
  <c r="AL43" i="17"/>
  <c r="AK43" i="17"/>
  <c r="AJ43" i="17"/>
  <c r="AI43" i="17"/>
  <c r="AH43" i="17"/>
  <c r="AG43" i="17"/>
  <c r="AF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Y32" i="17"/>
  <c r="W32" i="17"/>
  <c r="U32" i="17"/>
  <c r="S32" i="17"/>
  <c r="Q32" i="17"/>
  <c r="J32" i="17"/>
  <c r="H32" i="17"/>
  <c r="F32" i="17"/>
  <c r="D32" i="17"/>
  <c r="B32" i="17"/>
  <c r="AO31" i="17"/>
  <c r="AN31" i="17"/>
  <c r="AM31" i="17"/>
  <c r="AL31" i="17"/>
  <c r="AK31" i="17"/>
  <c r="AJ31" i="17"/>
  <c r="AI31" i="17"/>
  <c r="AH31" i="17"/>
  <c r="AG31" i="17"/>
  <c r="AF31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AC30" i="17" s="1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U20" i="17"/>
  <c r="S20" i="17"/>
  <c r="Q20" i="17"/>
  <c r="J20" i="17"/>
  <c r="H20" i="17"/>
  <c r="F20" i="17"/>
  <c r="D20" i="17"/>
  <c r="B20" i="17"/>
  <c r="AO19" i="17"/>
  <c r="AN19" i="17"/>
  <c r="AM19" i="17"/>
  <c r="AL19" i="17"/>
  <c r="AK19" i="17"/>
  <c r="AJ19" i="17"/>
  <c r="AI19" i="17"/>
  <c r="AH19" i="17"/>
  <c r="AG19" i="17"/>
  <c r="AF19" i="17"/>
  <c r="AO18" i="17"/>
  <c r="AN18" i="17"/>
  <c r="AM18" i="17"/>
  <c r="AL18" i="17"/>
  <c r="AK18" i="17"/>
  <c r="AJ18" i="17"/>
  <c r="AI18" i="17"/>
  <c r="AH18" i="17"/>
  <c r="AG18" i="17"/>
  <c r="AF18" i="17"/>
  <c r="AB18" i="17"/>
  <c r="AA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B17" i="17"/>
  <c r="AA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AB16" i="17"/>
  <c r="AA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AB15" i="17"/>
  <c r="AA15" i="17"/>
  <c r="M15" i="17"/>
  <c r="L15" i="17"/>
  <c r="Y44" i="16"/>
  <c r="W44" i="16"/>
  <c r="U44" i="16"/>
  <c r="S44" i="16"/>
  <c r="Q44" i="16"/>
  <c r="J44" i="16"/>
  <c r="H44" i="16"/>
  <c r="F44" i="16"/>
  <c r="D44" i="16"/>
  <c r="B44" i="16"/>
  <c r="AO43" i="16"/>
  <c r="AN43" i="16"/>
  <c r="AM43" i="16"/>
  <c r="AL43" i="16"/>
  <c r="AK43" i="16"/>
  <c r="AJ43" i="16"/>
  <c r="AI43" i="16"/>
  <c r="AH43" i="16"/>
  <c r="AG43" i="16"/>
  <c r="AF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W32" i="16"/>
  <c r="U32" i="16"/>
  <c r="S32" i="16"/>
  <c r="Q32" i="16"/>
  <c r="J32" i="16"/>
  <c r="H32" i="16"/>
  <c r="F32" i="16"/>
  <c r="D32" i="16"/>
  <c r="B32" i="16"/>
  <c r="AO31" i="16"/>
  <c r="AN31" i="16"/>
  <c r="AM31" i="16"/>
  <c r="AL31" i="16"/>
  <c r="AK31" i="16"/>
  <c r="AJ31" i="16"/>
  <c r="AI31" i="16"/>
  <c r="AH31" i="16"/>
  <c r="AG31" i="16"/>
  <c r="AF31" i="16"/>
  <c r="AO30" i="16"/>
  <c r="AN30" i="16"/>
  <c r="AM30" i="16"/>
  <c r="AL30" i="16"/>
  <c r="AK30" i="16"/>
  <c r="AJ30" i="16"/>
  <c r="AI30" i="16"/>
  <c r="AH30" i="16"/>
  <c r="AG30" i="16"/>
  <c r="AF30" i="16"/>
  <c r="M30" i="16"/>
  <c r="L30" i="16"/>
  <c r="AO29" i="16"/>
  <c r="AN29" i="16"/>
  <c r="AM29" i="16"/>
  <c r="AL29" i="16"/>
  <c r="AK29" i="16"/>
  <c r="AJ29" i="16"/>
  <c r="AI29" i="16"/>
  <c r="AH29" i="16"/>
  <c r="AG29" i="16"/>
  <c r="AF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M27" i="16"/>
  <c r="L27" i="16"/>
  <c r="Y20" i="16"/>
  <c r="W20" i="16"/>
  <c r="U20" i="16"/>
  <c r="S20" i="16"/>
  <c r="Q20" i="16"/>
  <c r="J20" i="16"/>
  <c r="H20" i="16"/>
  <c r="F20" i="16"/>
  <c r="D20" i="16"/>
  <c r="B20" i="16"/>
  <c r="AO19" i="16"/>
  <c r="AN19" i="16"/>
  <c r="AM19" i="16"/>
  <c r="AL19" i="16"/>
  <c r="AK19" i="16"/>
  <c r="AJ19" i="16"/>
  <c r="AI19" i="16"/>
  <c r="AH19" i="16"/>
  <c r="AG19" i="16"/>
  <c r="AF19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N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AF15" i="4"/>
  <c r="Q32" i="15"/>
  <c r="AP41" i="17" l="1"/>
  <c r="AQ29" i="17"/>
  <c r="AC42" i="17"/>
  <c r="AP27" i="17"/>
  <c r="AC16" i="17"/>
  <c r="AC17" i="17"/>
  <c r="AC15" i="16"/>
  <c r="AC40" i="17"/>
  <c r="AN32" i="17"/>
  <c r="AJ20" i="16"/>
  <c r="AL20" i="16"/>
  <c r="AN20" i="16"/>
  <c r="AQ41" i="16"/>
  <c r="AP40" i="16"/>
  <c r="AL32" i="16"/>
  <c r="AQ15" i="16"/>
  <c r="AP39" i="17"/>
  <c r="AP29" i="17"/>
  <c r="AJ32" i="17"/>
  <c r="AC15" i="17"/>
  <c r="AP16" i="17"/>
  <c r="AQ16" i="17"/>
  <c r="AC29" i="16"/>
  <c r="AJ44" i="17"/>
  <c r="AN44" i="17"/>
  <c r="AP18" i="17"/>
  <c r="AF20" i="17"/>
  <c r="AH20" i="17"/>
  <c r="AJ44" i="16"/>
  <c r="AC40" i="16"/>
  <c r="AC27" i="16"/>
  <c r="AQ17" i="16"/>
  <c r="AC17" i="16"/>
  <c r="AF20" i="16"/>
  <c r="N40" i="7"/>
  <c r="AQ40" i="17"/>
  <c r="AQ42" i="17"/>
  <c r="AC29" i="17"/>
  <c r="AL20" i="17"/>
  <c r="AQ40" i="16"/>
  <c r="AC41" i="16"/>
  <c r="AN44" i="16"/>
  <c r="AH44" i="16"/>
  <c r="AP29" i="16"/>
  <c r="AQ30" i="16"/>
  <c r="AH32" i="16"/>
  <c r="AC32" i="16"/>
  <c r="AQ27" i="16"/>
  <c r="AQ29" i="16"/>
  <c r="AC30" i="16"/>
  <c r="AJ32" i="16"/>
  <c r="AP17" i="16"/>
  <c r="AQ18" i="16"/>
  <c r="AC18" i="16"/>
  <c r="N15" i="17"/>
  <c r="N27" i="16"/>
  <c r="N41" i="7"/>
  <c r="N17" i="8"/>
  <c r="N15" i="8"/>
  <c r="N18" i="8"/>
  <c r="N16" i="8"/>
  <c r="N42" i="7"/>
  <c r="N39" i="7"/>
  <c r="N30" i="7"/>
  <c r="N29" i="7"/>
  <c r="N27" i="7"/>
  <c r="N28" i="7"/>
  <c r="N16" i="7"/>
  <c r="N17" i="7"/>
  <c r="N18" i="7"/>
  <c r="N15" i="7"/>
  <c r="AQ39" i="17"/>
  <c r="AQ41" i="17"/>
  <c r="AL44" i="17"/>
  <c r="AC39" i="17"/>
  <c r="AP40" i="17"/>
  <c r="AC41" i="17"/>
  <c r="AH44" i="17"/>
  <c r="AC44" i="17"/>
  <c r="AC27" i="17"/>
  <c r="AP28" i="17"/>
  <c r="AP30" i="17"/>
  <c r="AL32" i="17"/>
  <c r="AQ28" i="17"/>
  <c r="AC28" i="17"/>
  <c r="AH32" i="17"/>
  <c r="AC32" i="17"/>
  <c r="AN20" i="17"/>
  <c r="AP15" i="17"/>
  <c r="AP17" i="17"/>
  <c r="AQ18" i="17"/>
  <c r="AQ17" i="17"/>
  <c r="AC18" i="17"/>
  <c r="AJ20" i="17"/>
  <c r="AC20" i="17"/>
  <c r="AQ42" i="16"/>
  <c r="AC44" i="16"/>
  <c r="AQ39" i="16"/>
  <c r="AP41" i="16"/>
  <c r="AC42" i="16"/>
  <c r="AC39" i="16"/>
  <c r="AL44" i="16"/>
  <c r="AP28" i="16"/>
  <c r="AC28" i="16"/>
  <c r="AQ28" i="16"/>
  <c r="AP30" i="16"/>
  <c r="AN32" i="16"/>
  <c r="AP16" i="16"/>
  <c r="AQ16" i="16"/>
  <c r="AP18" i="16"/>
  <c r="AC16" i="16"/>
  <c r="AH20" i="16"/>
  <c r="AC20" i="16"/>
  <c r="N18" i="16"/>
  <c r="N39" i="17"/>
  <c r="N42" i="17"/>
  <c r="N44" i="17"/>
  <c r="N30" i="17"/>
  <c r="AR30" i="17" s="1"/>
  <c r="N32" i="17"/>
  <c r="N27" i="17"/>
  <c r="N18" i="17"/>
  <c r="N41" i="16"/>
  <c r="N39" i="16"/>
  <c r="N42" i="16"/>
  <c r="N44" i="16"/>
  <c r="N32" i="16"/>
  <c r="N30" i="16"/>
  <c r="N15" i="16"/>
  <c r="N17" i="17"/>
  <c r="N29" i="17"/>
  <c r="N41" i="17"/>
  <c r="AQ15" i="17"/>
  <c r="N16" i="17"/>
  <c r="AR16" i="17" s="1"/>
  <c r="AQ27" i="17"/>
  <c r="N28" i="17"/>
  <c r="N40" i="17"/>
  <c r="AR40" i="17" s="1"/>
  <c r="AP42" i="17"/>
  <c r="AQ30" i="17"/>
  <c r="AF32" i="17"/>
  <c r="AF44" i="17"/>
  <c r="N20" i="17"/>
  <c r="AP15" i="16"/>
  <c r="N17" i="16"/>
  <c r="AR17" i="16" s="1"/>
  <c r="AP27" i="16"/>
  <c r="N29" i="16"/>
  <c r="AP39" i="16"/>
  <c r="N16" i="16"/>
  <c r="N28" i="16"/>
  <c r="N40" i="16"/>
  <c r="AP42" i="16"/>
  <c r="AF32" i="16"/>
  <c r="AF44" i="16"/>
  <c r="N20" i="16"/>
  <c r="Y44" i="4"/>
  <c r="W44" i="4"/>
  <c r="U44" i="4"/>
  <c r="S44" i="4"/>
  <c r="Q44" i="4"/>
  <c r="J44" i="4"/>
  <c r="H44" i="4"/>
  <c r="F44" i="4"/>
  <c r="D44" i="4"/>
  <c r="B44" i="4"/>
  <c r="AO43" i="4"/>
  <c r="AN43" i="4"/>
  <c r="AM43" i="4"/>
  <c r="AL43" i="4"/>
  <c r="AK43" i="4"/>
  <c r="AJ43" i="4"/>
  <c r="AI43" i="4"/>
  <c r="AH43" i="4"/>
  <c r="AG43" i="4"/>
  <c r="AF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W32" i="4"/>
  <c r="U32" i="4"/>
  <c r="S32" i="4"/>
  <c r="Q32" i="4"/>
  <c r="J32" i="4"/>
  <c r="H32" i="4"/>
  <c r="F32" i="4"/>
  <c r="D32" i="4"/>
  <c r="B32" i="4"/>
  <c r="AO31" i="4"/>
  <c r="AN31" i="4"/>
  <c r="AM31" i="4"/>
  <c r="AL31" i="4"/>
  <c r="AK31" i="4"/>
  <c r="AJ31" i="4"/>
  <c r="AI31" i="4"/>
  <c r="AH31" i="4"/>
  <c r="AG31" i="4"/>
  <c r="AF31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W20" i="4"/>
  <c r="U20" i="4"/>
  <c r="S20" i="4"/>
  <c r="Q20" i="4"/>
  <c r="J20" i="4"/>
  <c r="H20" i="4"/>
  <c r="F20" i="4"/>
  <c r="D20" i="4"/>
  <c r="B20" i="4"/>
  <c r="AO19" i="4"/>
  <c r="AN19" i="4"/>
  <c r="AM19" i="4"/>
  <c r="AL19" i="4"/>
  <c r="AK19" i="4"/>
  <c r="AJ19" i="4"/>
  <c r="AI19" i="4"/>
  <c r="AH19" i="4"/>
  <c r="AG19" i="4"/>
  <c r="AF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B15" i="4"/>
  <c r="AA15" i="4"/>
  <c r="M15" i="4"/>
  <c r="L15" i="4"/>
  <c r="Y44" i="15"/>
  <c r="W44" i="15"/>
  <c r="U44" i="15"/>
  <c r="S44" i="15"/>
  <c r="Q44" i="15"/>
  <c r="J44" i="15"/>
  <c r="H44" i="15"/>
  <c r="F44" i="15"/>
  <c r="D44" i="15"/>
  <c r="B44" i="15"/>
  <c r="AO43" i="15"/>
  <c r="AN43" i="15"/>
  <c r="AM43" i="15"/>
  <c r="AL43" i="15"/>
  <c r="AK43" i="15"/>
  <c r="AJ43" i="15"/>
  <c r="AI43" i="15"/>
  <c r="AH43" i="15"/>
  <c r="AG43" i="15"/>
  <c r="AF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Y32" i="15"/>
  <c r="W32" i="15"/>
  <c r="U32" i="15"/>
  <c r="S32" i="15"/>
  <c r="J32" i="15"/>
  <c r="H32" i="15"/>
  <c r="F32" i="15"/>
  <c r="D32" i="15"/>
  <c r="B32" i="15"/>
  <c r="AO31" i="15"/>
  <c r="AN31" i="15"/>
  <c r="AM31" i="15"/>
  <c r="AL31" i="15"/>
  <c r="AK31" i="15"/>
  <c r="AJ31" i="15"/>
  <c r="AI31" i="15"/>
  <c r="AH31" i="15"/>
  <c r="AG31" i="15"/>
  <c r="AF31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Y20" i="15"/>
  <c r="W20" i="15"/>
  <c r="U20" i="15"/>
  <c r="S20" i="15"/>
  <c r="Q20" i="15"/>
  <c r="J20" i="15"/>
  <c r="H20" i="15"/>
  <c r="F20" i="15"/>
  <c r="D20" i="15"/>
  <c r="B20" i="15"/>
  <c r="AO19" i="15"/>
  <c r="AN19" i="15"/>
  <c r="AM19" i="15"/>
  <c r="AL19" i="15"/>
  <c r="AK19" i="15"/>
  <c r="AJ19" i="15"/>
  <c r="AI19" i="15"/>
  <c r="AH19" i="15"/>
  <c r="AG19" i="15"/>
  <c r="AF19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Y44" i="14"/>
  <c r="W44" i="14"/>
  <c r="U44" i="14"/>
  <c r="S44" i="14"/>
  <c r="Q44" i="14"/>
  <c r="J44" i="14"/>
  <c r="H44" i="14"/>
  <c r="F44" i="14"/>
  <c r="D44" i="14"/>
  <c r="B44" i="14"/>
  <c r="AO43" i="14"/>
  <c r="AN43" i="14"/>
  <c r="AM43" i="14"/>
  <c r="AL43" i="14"/>
  <c r="AK43" i="14"/>
  <c r="AJ43" i="14"/>
  <c r="AI43" i="14"/>
  <c r="AH43" i="14"/>
  <c r="AG43" i="14"/>
  <c r="AF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W32" i="14"/>
  <c r="U32" i="14"/>
  <c r="S32" i="14"/>
  <c r="Q32" i="14"/>
  <c r="J32" i="14"/>
  <c r="H32" i="14"/>
  <c r="F32" i="14"/>
  <c r="D32" i="14"/>
  <c r="B32" i="14"/>
  <c r="AO31" i="14"/>
  <c r="AN31" i="14"/>
  <c r="AM31" i="14"/>
  <c r="AL31" i="14"/>
  <c r="AK31" i="14"/>
  <c r="AJ31" i="14"/>
  <c r="AI31" i="14"/>
  <c r="AH31" i="14"/>
  <c r="AG31" i="14"/>
  <c r="AF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W20" i="14"/>
  <c r="U20" i="14"/>
  <c r="S20" i="14"/>
  <c r="Q20" i="14"/>
  <c r="J20" i="14"/>
  <c r="H20" i="14"/>
  <c r="F20" i="14"/>
  <c r="D20" i="14"/>
  <c r="B20" i="14"/>
  <c r="AO19" i="14"/>
  <c r="AN19" i="14"/>
  <c r="AM19" i="14"/>
  <c r="AL19" i="14"/>
  <c r="AK19" i="14"/>
  <c r="AJ19" i="14"/>
  <c r="AI19" i="14"/>
  <c r="AH19" i="14"/>
  <c r="AG19" i="14"/>
  <c r="AF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1"/>
  <c r="W44" i="11"/>
  <c r="U44" i="11"/>
  <c r="S44" i="11"/>
  <c r="Q44" i="11"/>
  <c r="J44" i="11"/>
  <c r="H44" i="11"/>
  <c r="F44" i="11"/>
  <c r="D44" i="11"/>
  <c r="B44" i="11"/>
  <c r="AO43" i="11"/>
  <c r="AN43" i="11"/>
  <c r="AM43" i="11"/>
  <c r="AL43" i="11"/>
  <c r="AK43" i="11"/>
  <c r="AJ43" i="11"/>
  <c r="AI43" i="11"/>
  <c r="AH43" i="11"/>
  <c r="AG43" i="11"/>
  <c r="AF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U32" i="11"/>
  <c r="S32" i="11"/>
  <c r="Q32" i="11"/>
  <c r="J32" i="11"/>
  <c r="H32" i="11"/>
  <c r="F32" i="11"/>
  <c r="D32" i="11"/>
  <c r="B32" i="11"/>
  <c r="AO31" i="11"/>
  <c r="AN31" i="11"/>
  <c r="AM31" i="11"/>
  <c r="AL31" i="11"/>
  <c r="AK31" i="11"/>
  <c r="AJ31" i="11"/>
  <c r="AI31" i="11"/>
  <c r="AH31" i="11"/>
  <c r="AG31" i="11"/>
  <c r="AF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Y20" i="11"/>
  <c r="W20" i="11"/>
  <c r="U20" i="11"/>
  <c r="S20" i="11"/>
  <c r="Q20" i="11"/>
  <c r="J20" i="11"/>
  <c r="H20" i="11"/>
  <c r="F20" i="11"/>
  <c r="D20" i="11"/>
  <c r="B20" i="11"/>
  <c r="AO19" i="11"/>
  <c r="AN19" i="11"/>
  <c r="AM19" i="11"/>
  <c r="AL19" i="11"/>
  <c r="AK19" i="11"/>
  <c r="AJ19" i="11"/>
  <c r="AI19" i="11"/>
  <c r="AH19" i="11"/>
  <c r="AG19" i="11"/>
  <c r="AF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Y44" i="10"/>
  <c r="W44" i="10"/>
  <c r="U44" i="10"/>
  <c r="S44" i="10"/>
  <c r="Q44" i="10"/>
  <c r="J44" i="10"/>
  <c r="H44" i="10"/>
  <c r="F44" i="10"/>
  <c r="D44" i="10"/>
  <c r="B44" i="10"/>
  <c r="AO43" i="10"/>
  <c r="AN43" i="10"/>
  <c r="AM43" i="10"/>
  <c r="AL43" i="10"/>
  <c r="AK43" i="10"/>
  <c r="AJ43" i="10"/>
  <c r="AI43" i="10"/>
  <c r="AH43" i="10"/>
  <c r="AG43" i="10"/>
  <c r="AF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U32" i="10"/>
  <c r="S32" i="10"/>
  <c r="Q32" i="10"/>
  <c r="J32" i="10"/>
  <c r="H32" i="10"/>
  <c r="F32" i="10"/>
  <c r="D32" i="10"/>
  <c r="B32" i="10"/>
  <c r="AO31" i="10"/>
  <c r="AN31" i="10"/>
  <c r="AM31" i="10"/>
  <c r="AL31" i="10"/>
  <c r="AK31" i="10"/>
  <c r="AJ31" i="10"/>
  <c r="AI31" i="10"/>
  <c r="AH31" i="10"/>
  <c r="AG31" i="10"/>
  <c r="AF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Y20" i="10"/>
  <c r="W20" i="10"/>
  <c r="U20" i="10"/>
  <c r="S20" i="10"/>
  <c r="Q20" i="10"/>
  <c r="J20" i="10"/>
  <c r="H20" i="10"/>
  <c r="F20" i="10"/>
  <c r="D20" i="10"/>
  <c r="B20" i="10"/>
  <c r="AO19" i="10"/>
  <c r="AN19" i="10"/>
  <c r="AM19" i="10"/>
  <c r="AL19" i="10"/>
  <c r="AK19" i="10"/>
  <c r="AJ19" i="10"/>
  <c r="AI19" i="10"/>
  <c r="AH19" i="10"/>
  <c r="AG19" i="10"/>
  <c r="AF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Y44" i="6"/>
  <c r="W44" i="6"/>
  <c r="U44" i="6"/>
  <c r="S44" i="6"/>
  <c r="Q44" i="6"/>
  <c r="J44" i="6"/>
  <c r="H44" i="6"/>
  <c r="F44" i="6"/>
  <c r="D44" i="6"/>
  <c r="B44" i="6"/>
  <c r="AO43" i="6"/>
  <c r="AN43" i="6"/>
  <c r="AM43" i="6"/>
  <c r="AL43" i="6"/>
  <c r="AK43" i="6"/>
  <c r="AJ43" i="6"/>
  <c r="AI43" i="6"/>
  <c r="AH43" i="6"/>
  <c r="AG43" i="6"/>
  <c r="AF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W32" i="6"/>
  <c r="U32" i="6"/>
  <c r="S32" i="6"/>
  <c r="Q32" i="6"/>
  <c r="J32" i="6"/>
  <c r="H32" i="6"/>
  <c r="F32" i="6"/>
  <c r="D32" i="6"/>
  <c r="B32" i="6"/>
  <c r="AO31" i="6"/>
  <c r="AN31" i="6"/>
  <c r="AM31" i="6"/>
  <c r="AL31" i="6"/>
  <c r="AK31" i="6"/>
  <c r="AJ31" i="6"/>
  <c r="AI31" i="6"/>
  <c r="AH31" i="6"/>
  <c r="AG31" i="6"/>
  <c r="AF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Y20" i="6"/>
  <c r="W20" i="6"/>
  <c r="U20" i="6"/>
  <c r="S20" i="6"/>
  <c r="Q20" i="6"/>
  <c r="J20" i="6"/>
  <c r="H20" i="6"/>
  <c r="F20" i="6"/>
  <c r="D20" i="6"/>
  <c r="B20" i="6"/>
  <c r="AO19" i="6"/>
  <c r="AN19" i="6"/>
  <c r="AM19" i="6"/>
  <c r="AL19" i="6"/>
  <c r="AK19" i="6"/>
  <c r="AJ19" i="6"/>
  <c r="AI19" i="6"/>
  <c r="AH19" i="6"/>
  <c r="AG19" i="6"/>
  <c r="AF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Y44" i="12"/>
  <c r="W44" i="12"/>
  <c r="U44" i="12"/>
  <c r="S44" i="12"/>
  <c r="Q44" i="12"/>
  <c r="J44" i="12"/>
  <c r="H44" i="12"/>
  <c r="F44" i="12"/>
  <c r="D44" i="12"/>
  <c r="B44" i="12"/>
  <c r="AO43" i="12"/>
  <c r="AN43" i="12"/>
  <c r="AM43" i="12"/>
  <c r="AL43" i="12"/>
  <c r="AK43" i="12"/>
  <c r="AJ43" i="12"/>
  <c r="AI43" i="12"/>
  <c r="AH43" i="12"/>
  <c r="AG43" i="12"/>
  <c r="AF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Y32" i="12"/>
  <c r="W32" i="12"/>
  <c r="U32" i="12"/>
  <c r="S32" i="12"/>
  <c r="Q32" i="12"/>
  <c r="J32" i="12"/>
  <c r="H32" i="12"/>
  <c r="F32" i="12"/>
  <c r="D32" i="12"/>
  <c r="B32" i="12"/>
  <c r="AO31" i="12"/>
  <c r="AN31" i="12"/>
  <c r="AM31" i="12"/>
  <c r="AL31" i="12"/>
  <c r="AK31" i="12"/>
  <c r="AJ31" i="12"/>
  <c r="AI31" i="12"/>
  <c r="AH31" i="12"/>
  <c r="AG31" i="12"/>
  <c r="AF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Y20" i="12"/>
  <c r="W20" i="12"/>
  <c r="U20" i="12"/>
  <c r="S20" i="12"/>
  <c r="Q20" i="12"/>
  <c r="J20" i="12"/>
  <c r="H20" i="12"/>
  <c r="F20" i="12"/>
  <c r="D20" i="12"/>
  <c r="B20" i="12"/>
  <c r="AO19" i="12"/>
  <c r="AN19" i="12"/>
  <c r="AM19" i="12"/>
  <c r="AL19" i="12"/>
  <c r="AK19" i="12"/>
  <c r="AJ19" i="12"/>
  <c r="AI19" i="12"/>
  <c r="AH19" i="12"/>
  <c r="AG19" i="12"/>
  <c r="AF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Y44" i="9"/>
  <c r="W44" i="9"/>
  <c r="U44" i="9"/>
  <c r="S44" i="9"/>
  <c r="Q44" i="9"/>
  <c r="J44" i="9"/>
  <c r="H44" i="9"/>
  <c r="F44" i="9"/>
  <c r="D44" i="9"/>
  <c r="B44" i="9"/>
  <c r="AO43" i="9"/>
  <c r="AN43" i="9"/>
  <c r="AM43" i="9"/>
  <c r="AL43" i="9"/>
  <c r="AK43" i="9"/>
  <c r="AJ43" i="9"/>
  <c r="AI43" i="9"/>
  <c r="AH43" i="9"/>
  <c r="AG43" i="9"/>
  <c r="AF43" i="9"/>
  <c r="AO42" i="9"/>
  <c r="AN42" i="9"/>
  <c r="AM42" i="9"/>
  <c r="AL42" i="9"/>
  <c r="AK42" i="9"/>
  <c r="AJ42" i="9"/>
  <c r="AI42" i="9"/>
  <c r="AH42" i="9"/>
  <c r="AG42" i="9"/>
  <c r="AF42" i="9"/>
  <c r="AB42" i="9"/>
  <c r="AA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AB41" i="9"/>
  <c r="AA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AB40" i="9"/>
  <c r="AA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AB39" i="9"/>
  <c r="AA39" i="9"/>
  <c r="M39" i="9"/>
  <c r="L39" i="9"/>
  <c r="Y32" i="9"/>
  <c r="W32" i="9"/>
  <c r="U32" i="9"/>
  <c r="S32" i="9"/>
  <c r="Q32" i="9"/>
  <c r="J32" i="9"/>
  <c r="H32" i="9"/>
  <c r="F32" i="9"/>
  <c r="D32" i="9"/>
  <c r="B32" i="9"/>
  <c r="AO31" i="9"/>
  <c r="AN31" i="9"/>
  <c r="AM31" i="9"/>
  <c r="AL31" i="9"/>
  <c r="AK31" i="9"/>
  <c r="AJ31" i="9"/>
  <c r="AI31" i="9"/>
  <c r="AH31" i="9"/>
  <c r="AG31" i="9"/>
  <c r="AF31" i="9"/>
  <c r="AO30" i="9"/>
  <c r="AN30" i="9"/>
  <c r="AM30" i="9"/>
  <c r="AL30" i="9"/>
  <c r="AK30" i="9"/>
  <c r="AJ30" i="9"/>
  <c r="AI30" i="9"/>
  <c r="AH30" i="9"/>
  <c r="AG30" i="9"/>
  <c r="AF30" i="9"/>
  <c r="AB30" i="9"/>
  <c r="AA30" i="9"/>
  <c r="AC30" i="9" s="1"/>
  <c r="M30" i="9"/>
  <c r="L30" i="9"/>
  <c r="AO29" i="9"/>
  <c r="AN29" i="9"/>
  <c r="AM29" i="9"/>
  <c r="AL29" i="9"/>
  <c r="AK29" i="9"/>
  <c r="AJ29" i="9"/>
  <c r="AI29" i="9"/>
  <c r="AH29" i="9"/>
  <c r="AG29" i="9"/>
  <c r="AF29" i="9"/>
  <c r="AB29" i="9"/>
  <c r="AA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AB28" i="9"/>
  <c r="AA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AB27" i="9"/>
  <c r="AA27" i="9"/>
  <c r="M27" i="9"/>
  <c r="L27" i="9"/>
  <c r="Y20" i="9"/>
  <c r="W20" i="9"/>
  <c r="U20" i="9"/>
  <c r="S20" i="9"/>
  <c r="Q20" i="9"/>
  <c r="J20" i="9"/>
  <c r="H20" i="9"/>
  <c r="F20" i="9"/>
  <c r="D20" i="9"/>
  <c r="B20" i="9"/>
  <c r="AO19" i="9"/>
  <c r="AN19" i="9"/>
  <c r="AM19" i="9"/>
  <c r="AL19" i="9"/>
  <c r="AK19" i="9"/>
  <c r="AJ19" i="9"/>
  <c r="AI19" i="9"/>
  <c r="AH19" i="9"/>
  <c r="AG19" i="9"/>
  <c r="AF19" i="9"/>
  <c r="AO18" i="9"/>
  <c r="AN18" i="9"/>
  <c r="AM18" i="9"/>
  <c r="AL18" i="9"/>
  <c r="AK18" i="9"/>
  <c r="AJ18" i="9"/>
  <c r="AI18" i="9"/>
  <c r="AH18" i="9"/>
  <c r="AG18" i="9"/>
  <c r="AF18" i="9"/>
  <c r="AB18" i="9"/>
  <c r="AA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AB17" i="9"/>
  <c r="AA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AB16" i="9"/>
  <c r="AA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AB15" i="9"/>
  <c r="AA15" i="9"/>
  <c r="M15" i="9"/>
  <c r="L15" i="9"/>
  <c r="Y44" i="8"/>
  <c r="W44" i="8"/>
  <c r="U44" i="8"/>
  <c r="S44" i="8"/>
  <c r="Q44" i="8"/>
  <c r="J44" i="8"/>
  <c r="H44" i="8"/>
  <c r="F44" i="8"/>
  <c r="D44" i="8"/>
  <c r="B44" i="8"/>
  <c r="AO43" i="8"/>
  <c r="AN43" i="8"/>
  <c r="AM43" i="8"/>
  <c r="AL43" i="8"/>
  <c r="AK43" i="8"/>
  <c r="AJ43" i="8"/>
  <c r="AI43" i="8"/>
  <c r="AH43" i="8"/>
  <c r="AG43" i="8"/>
  <c r="AF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W32" i="8"/>
  <c r="U32" i="8"/>
  <c r="S32" i="8"/>
  <c r="Q32" i="8"/>
  <c r="J32" i="8"/>
  <c r="H32" i="8"/>
  <c r="F32" i="8"/>
  <c r="D32" i="8"/>
  <c r="B32" i="8"/>
  <c r="AO31" i="8"/>
  <c r="AN31" i="8"/>
  <c r="AM31" i="8"/>
  <c r="AL31" i="8"/>
  <c r="AK31" i="8"/>
  <c r="AJ31" i="8"/>
  <c r="AI31" i="8"/>
  <c r="AH31" i="8"/>
  <c r="AG31" i="8"/>
  <c r="AF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Y20" i="8"/>
  <c r="W20" i="8"/>
  <c r="U20" i="8"/>
  <c r="S20" i="8"/>
  <c r="Q20" i="8"/>
  <c r="J20" i="8"/>
  <c r="H20" i="8"/>
  <c r="F20" i="8"/>
  <c r="D20" i="8"/>
  <c r="B20" i="8"/>
  <c r="AO19" i="8"/>
  <c r="AN19" i="8"/>
  <c r="AM19" i="8"/>
  <c r="AL19" i="8"/>
  <c r="AK19" i="8"/>
  <c r="AJ19" i="8"/>
  <c r="AI19" i="8"/>
  <c r="AH19" i="8"/>
  <c r="AG19" i="8"/>
  <c r="AF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Y44" i="7"/>
  <c r="W44" i="7"/>
  <c r="U44" i="7"/>
  <c r="S44" i="7"/>
  <c r="Q44" i="7"/>
  <c r="AB42" i="7"/>
  <c r="AA42" i="7"/>
  <c r="AB41" i="7"/>
  <c r="AA41" i="7"/>
  <c r="AB40" i="7"/>
  <c r="AA40" i="7"/>
  <c r="AB39" i="7"/>
  <c r="AQ39" i="7" s="1"/>
  <c r="AA39" i="7"/>
  <c r="AP39" i="7" s="1"/>
  <c r="Y32" i="7"/>
  <c r="W32" i="7"/>
  <c r="U32" i="7"/>
  <c r="S32" i="7"/>
  <c r="Q32" i="7"/>
  <c r="AB30" i="7"/>
  <c r="AQ30" i="7" s="1"/>
  <c r="AA30" i="7"/>
  <c r="AP30" i="7" s="1"/>
  <c r="AB29" i="7"/>
  <c r="AQ29" i="7" s="1"/>
  <c r="AA29" i="7"/>
  <c r="AB28" i="7"/>
  <c r="AQ28" i="7" s="1"/>
  <c r="AA28" i="7"/>
  <c r="AP28" i="7" s="1"/>
  <c r="AB27" i="7"/>
  <c r="AQ27" i="7" s="1"/>
  <c r="AA27" i="7"/>
  <c r="Y20" i="7"/>
  <c r="W20" i="7"/>
  <c r="U20" i="7"/>
  <c r="S20" i="7"/>
  <c r="Q20" i="7"/>
  <c r="AB18" i="7"/>
  <c r="AA18" i="7"/>
  <c r="AB17" i="7"/>
  <c r="AA17" i="7"/>
  <c r="AB16" i="7"/>
  <c r="AA16" i="7"/>
  <c r="AB15" i="7"/>
  <c r="AQ15" i="7" s="1"/>
  <c r="AA15" i="7"/>
  <c r="J44" i="7"/>
  <c r="H44" i="7"/>
  <c r="F44" i="7"/>
  <c r="D44" i="7"/>
  <c r="B44" i="7"/>
  <c r="AQ41" i="7"/>
  <c r="J32" i="7"/>
  <c r="H32" i="7"/>
  <c r="F32" i="7"/>
  <c r="D32" i="7"/>
  <c r="B32" i="7"/>
  <c r="J20" i="7"/>
  <c r="H20" i="7"/>
  <c r="F20" i="7"/>
  <c r="D20" i="7"/>
  <c r="B20" i="7"/>
  <c r="AR27" i="16" l="1"/>
  <c r="AC41" i="7"/>
  <c r="AQ30" i="11"/>
  <c r="AF44" i="9"/>
  <c r="AC15" i="7"/>
  <c r="AR15" i="7" s="1"/>
  <c r="AR15" i="16"/>
  <c r="AH20" i="7"/>
  <c r="AR42" i="17"/>
  <c r="AR17" i="17"/>
  <c r="AC41" i="4"/>
  <c r="AC40" i="11"/>
  <c r="AR15" i="17"/>
  <c r="AR40" i="16"/>
  <c r="AR41" i="16"/>
  <c r="AC29" i="9"/>
  <c r="AR29" i="16"/>
  <c r="AP15" i="14"/>
  <c r="AH32" i="11"/>
  <c r="AC40" i="6"/>
  <c r="AQ17" i="6"/>
  <c r="AF32" i="9"/>
  <c r="AC16" i="7"/>
  <c r="AR16" i="7" s="1"/>
  <c r="AR39" i="17"/>
  <c r="AR27" i="17"/>
  <c r="AR32" i="17"/>
  <c r="AR18" i="17"/>
  <c r="AR39" i="16"/>
  <c r="AL44" i="15"/>
  <c r="AH32" i="15"/>
  <c r="AC41" i="14"/>
  <c r="AL32" i="14"/>
  <c r="AC16" i="14"/>
  <c r="AC28" i="11"/>
  <c r="AJ44" i="6"/>
  <c r="AH32" i="6"/>
  <c r="AH44" i="12"/>
  <c r="AL32" i="12"/>
  <c r="AC16" i="12"/>
  <c r="AJ32" i="9"/>
  <c r="AH44" i="8"/>
  <c r="AF44" i="4"/>
  <c r="AN44" i="4"/>
  <c r="AC39" i="4"/>
  <c r="AJ20" i="4"/>
  <c r="AR20" i="17"/>
  <c r="AR42" i="16"/>
  <c r="AR44" i="16"/>
  <c r="AR30" i="16"/>
  <c r="AR18" i="16"/>
  <c r="AJ20" i="14"/>
  <c r="AL20" i="14"/>
  <c r="AJ32" i="11"/>
  <c r="AP29" i="11"/>
  <c r="AH20" i="12"/>
  <c r="AL20" i="8"/>
  <c r="AH44" i="7"/>
  <c r="AJ32" i="7"/>
  <c r="AL32" i="7"/>
  <c r="AN20" i="7"/>
  <c r="AC40" i="4"/>
  <c r="AC29" i="4"/>
  <c r="AF32" i="4"/>
  <c r="AC16" i="4"/>
  <c r="AL20" i="4"/>
  <c r="AR41" i="17"/>
  <c r="AR28" i="17"/>
  <c r="AR29" i="17"/>
  <c r="AR28" i="16"/>
  <c r="AR32" i="16"/>
  <c r="AR16" i="16"/>
  <c r="AC39" i="15"/>
  <c r="AC28" i="15"/>
  <c r="AQ15" i="15"/>
  <c r="AC16" i="15"/>
  <c r="AL20" i="15"/>
  <c r="AC40" i="14"/>
  <c r="AN44" i="14"/>
  <c r="AJ32" i="14"/>
  <c r="AC29" i="14"/>
  <c r="AQ41" i="11"/>
  <c r="AC39" i="11"/>
  <c r="AF32" i="11"/>
  <c r="AN32" i="11"/>
  <c r="AQ15" i="11"/>
  <c r="AF20" i="11"/>
  <c r="AN20" i="11"/>
  <c r="AL32" i="10"/>
  <c r="AF20" i="10"/>
  <c r="AN20" i="10"/>
  <c r="AC29" i="6"/>
  <c r="AN32" i="6"/>
  <c r="AQ27" i="12"/>
  <c r="AC28" i="12"/>
  <c r="AQ29" i="12"/>
  <c r="AP28" i="12"/>
  <c r="AL20" i="12"/>
  <c r="AP16" i="12"/>
  <c r="AQ17" i="12"/>
  <c r="AQ16" i="12"/>
  <c r="AC17" i="12"/>
  <c r="AN20" i="12"/>
  <c r="AP29" i="9"/>
  <c r="AH32" i="9"/>
  <c r="AC18" i="9"/>
  <c r="AJ20" i="9"/>
  <c r="AQ42" i="8"/>
  <c r="AC40" i="8"/>
  <c r="AC42" i="8"/>
  <c r="AJ44" i="8"/>
  <c r="AF44" i="7"/>
  <c r="AN44" i="7"/>
  <c r="AF32" i="7"/>
  <c r="AC30" i="7"/>
  <c r="AR30" i="7" s="1"/>
  <c r="AH32" i="7"/>
  <c r="AC29" i="7"/>
  <c r="AR29" i="7" s="1"/>
  <c r="AC32" i="7"/>
  <c r="AJ20" i="7"/>
  <c r="AJ44" i="4"/>
  <c r="AN32" i="4"/>
  <c r="AR44" i="17"/>
  <c r="AR20" i="16"/>
  <c r="AC18" i="14"/>
  <c r="AL44" i="11"/>
  <c r="AP40" i="11"/>
  <c r="AP30" i="11"/>
  <c r="AC29" i="11"/>
  <c r="AQ17" i="11"/>
  <c r="AQ39" i="10"/>
  <c r="AC39" i="10"/>
  <c r="AC41" i="10"/>
  <c r="AN44" i="10"/>
  <c r="AH20" i="10"/>
  <c r="AP16" i="6"/>
  <c r="AC39" i="12"/>
  <c r="AQ30" i="9"/>
  <c r="AQ18" i="9"/>
  <c r="AP27" i="7"/>
  <c r="AN32" i="7"/>
  <c r="AQ16" i="7"/>
  <c r="AL20" i="7"/>
  <c r="AC18" i="7"/>
  <c r="AR18" i="7" s="1"/>
  <c r="N32" i="14"/>
  <c r="N41" i="14"/>
  <c r="AP40" i="4"/>
  <c r="AH32" i="4"/>
  <c r="AP16" i="4"/>
  <c r="AH20" i="4"/>
  <c r="AC20" i="4"/>
  <c r="AC15" i="15"/>
  <c r="AQ28" i="14"/>
  <c r="AC28" i="14"/>
  <c r="AQ15" i="14"/>
  <c r="AC17" i="14"/>
  <c r="AF20" i="14"/>
  <c r="AN44" i="11"/>
  <c r="AQ27" i="11"/>
  <c r="AC27" i="11"/>
  <c r="AC17" i="11"/>
  <c r="AQ27" i="10"/>
  <c r="AC27" i="10"/>
  <c r="AC29" i="10"/>
  <c r="AF32" i="10"/>
  <c r="AN32" i="10"/>
  <c r="AP18" i="10"/>
  <c r="AC16" i="10"/>
  <c r="AQ39" i="6"/>
  <c r="AQ42" i="6"/>
  <c r="AC42" i="6"/>
  <c r="AQ27" i="6"/>
  <c r="AC28" i="6"/>
  <c r="AQ16" i="6"/>
  <c r="AC16" i="6"/>
  <c r="AC41" i="12"/>
  <c r="AN44" i="12"/>
  <c r="AC40" i="12"/>
  <c r="AJ44" i="12"/>
  <c r="AP29" i="12"/>
  <c r="AC30" i="12"/>
  <c r="AJ32" i="12"/>
  <c r="AP40" i="9"/>
  <c r="AC41" i="9"/>
  <c r="AN44" i="9"/>
  <c r="AQ40" i="9"/>
  <c r="AQ42" i="9"/>
  <c r="AC42" i="9"/>
  <c r="AJ44" i="9"/>
  <c r="AC28" i="8"/>
  <c r="AL32" i="8"/>
  <c r="AP40" i="7"/>
  <c r="AJ44" i="7"/>
  <c r="AQ40" i="7"/>
  <c r="AL44" i="7"/>
  <c r="AQ42" i="7"/>
  <c r="N42" i="4"/>
  <c r="N30" i="4"/>
  <c r="N42" i="15"/>
  <c r="N41" i="15"/>
  <c r="N27" i="15"/>
  <c r="N29" i="15"/>
  <c r="N17" i="15"/>
  <c r="N39" i="14"/>
  <c r="AJ44" i="14"/>
  <c r="N27" i="14"/>
  <c r="N29" i="14"/>
  <c r="N44" i="11"/>
  <c r="N42" i="11"/>
  <c r="N29" i="10"/>
  <c r="N17" i="10"/>
  <c r="N30" i="10"/>
  <c r="N29" i="6"/>
  <c r="N30" i="6"/>
  <c r="N17" i="6"/>
  <c r="N42" i="12"/>
  <c r="N39" i="12"/>
  <c r="N41" i="12"/>
  <c r="N27" i="9"/>
  <c r="N42" i="9"/>
  <c r="N29" i="8"/>
  <c r="N27" i="8"/>
  <c r="AP18" i="8"/>
  <c r="AF20" i="8"/>
  <c r="AN20" i="8"/>
  <c r="N30" i="8"/>
  <c r="AC41" i="8"/>
  <c r="AN44" i="8"/>
  <c r="AC15" i="9"/>
  <c r="AP16" i="9"/>
  <c r="AC17" i="9"/>
  <c r="N18" i="9"/>
  <c r="AC27" i="9"/>
  <c r="AL44" i="9"/>
  <c r="AC29" i="12"/>
  <c r="N30" i="12"/>
  <c r="AN32" i="12"/>
  <c r="AC39" i="6"/>
  <c r="AP40" i="6"/>
  <c r="AQ41" i="6"/>
  <c r="AL44" i="6"/>
  <c r="AQ15" i="10"/>
  <c r="AC28" i="10"/>
  <c r="AQ42" i="10"/>
  <c r="AH44" i="10"/>
  <c r="AQ18" i="11"/>
  <c r="AQ39" i="11"/>
  <c r="AP41" i="11"/>
  <c r="AC42" i="11"/>
  <c r="AJ44" i="11"/>
  <c r="AC30" i="14"/>
  <c r="AQ42" i="14"/>
  <c r="AH44" i="14"/>
  <c r="N18" i="15"/>
  <c r="AC29" i="15"/>
  <c r="AP30" i="15"/>
  <c r="AH44" i="15"/>
  <c r="AQ15" i="4"/>
  <c r="AQ17" i="4"/>
  <c r="AQ27" i="4"/>
  <c r="AQ29" i="4"/>
  <c r="AC30" i="4"/>
  <c r="AJ32" i="4"/>
  <c r="AC42" i="4"/>
  <c r="AC20" i="9"/>
  <c r="N30" i="9"/>
  <c r="AR30" i="9" s="1"/>
  <c r="AN32" i="9"/>
  <c r="AC39" i="9"/>
  <c r="AC15" i="6"/>
  <c r="AC18" i="6"/>
  <c r="AJ20" i="6"/>
  <c r="AN44" i="6"/>
  <c r="AL20" i="10"/>
  <c r="AC30" i="10"/>
  <c r="AJ32" i="10"/>
  <c r="N39" i="10"/>
  <c r="AR39" i="10" s="1"/>
  <c r="AC40" i="10"/>
  <c r="N41" i="10"/>
  <c r="AC42" i="10"/>
  <c r="AJ44" i="10"/>
  <c r="N15" i="11"/>
  <c r="AC16" i="11"/>
  <c r="N17" i="11"/>
  <c r="AC18" i="11"/>
  <c r="AJ20" i="11"/>
  <c r="AQ39" i="14"/>
  <c r="AH20" i="15"/>
  <c r="N39" i="15"/>
  <c r="AC15" i="4"/>
  <c r="AC17" i="4"/>
  <c r="N18" i="4"/>
  <c r="AC27" i="4"/>
  <c r="AL44" i="4"/>
  <c r="AP42" i="7"/>
  <c r="AJ32" i="6"/>
  <c r="AC17" i="10"/>
  <c r="N40" i="11"/>
  <c r="AC15" i="14"/>
  <c r="AN20" i="14"/>
  <c r="AP16" i="8"/>
  <c r="N41" i="8"/>
  <c r="AQ15" i="9"/>
  <c r="AC16" i="9"/>
  <c r="AQ27" i="9"/>
  <c r="AQ29" i="9"/>
  <c r="AQ28" i="12"/>
  <c r="N29" i="12"/>
  <c r="N15" i="6"/>
  <c r="AN20" i="6"/>
  <c r="AP41" i="6"/>
  <c r="AP17" i="10"/>
  <c r="N18" i="10"/>
  <c r="AC15" i="11"/>
  <c r="N18" i="11"/>
  <c r="AP28" i="11"/>
  <c r="AQ29" i="11"/>
  <c r="N39" i="11"/>
  <c r="AQ42" i="11"/>
  <c r="N30" i="14"/>
  <c r="N42" i="14"/>
  <c r="AP40" i="15"/>
  <c r="N44" i="15"/>
  <c r="N15" i="4"/>
  <c r="AC18" i="4"/>
  <c r="N27" i="4"/>
  <c r="AP29" i="4"/>
  <c r="AQ30" i="4"/>
  <c r="AQ40" i="4"/>
  <c r="N39" i="4"/>
  <c r="N15" i="15"/>
  <c r="N30" i="15"/>
  <c r="N18" i="14"/>
  <c r="N17" i="14"/>
  <c r="AL32" i="15"/>
  <c r="AP16" i="15"/>
  <c r="AP18" i="15"/>
  <c r="AP17" i="15"/>
  <c r="AC17" i="15"/>
  <c r="AF20" i="15"/>
  <c r="AN20" i="15"/>
  <c r="AP41" i="15"/>
  <c r="AQ42" i="15"/>
  <c r="AC44" i="15"/>
  <c r="AQ39" i="15"/>
  <c r="AC40" i="15"/>
  <c r="AC42" i="15"/>
  <c r="AJ44" i="15"/>
  <c r="AP29" i="15"/>
  <c r="AQ27" i="15"/>
  <c r="N40" i="14"/>
  <c r="N44" i="14"/>
  <c r="N41" i="11"/>
  <c r="N29" i="11"/>
  <c r="N30" i="11"/>
  <c r="N15" i="10"/>
  <c r="N42" i="10"/>
  <c r="N44" i="10"/>
  <c r="N27" i="10"/>
  <c r="N18" i="6"/>
  <c r="N20" i="6"/>
  <c r="N40" i="6"/>
  <c r="N41" i="6"/>
  <c r="N42" i="6"/>
  <c r="N44" i="6"/>
  <c r="N32" i="6"/>
  <c r="N27" i="6"/>
  <c r="N18" i="12"/>
  <c r="N20" i="12"/>
  <c r="N40" i="12"/>
  <c r="N44" i="12"/>
  <c r="N32" i="12"/>
  <c r="N15" i="9"/>
  <c r="N20" i="9"/>
  <c r="N17" i="9"/>
  <c r="N39" i="9"/>
  <c r="N28" i="9"/>
  <c r="N42" i="8"/>
  <c r="N44" i="8"/>
  <c r="N39" i="8"/>
  <c r="AC27" i="8"/>
  <c r="AJ32" i="8"/>
  <c r="AR41" i="7"/>
  <c r="AP41" i="7"/>
  <c r="AP29" i="7"/>
  <c r="N20" i="7"/>
  <c r="AF20" i="7"/>
  <c r="AQ16" i="4"/>
  <c r="AP18" i="4"/>
  <c r="AP17" i="4"/>
  <c r="AQ18" i="4"/>
  <c r="AF20" i="4"/>
  <c r="AN20" i="4"/>
  <c r="AP42" i="4"/>
  <c r="AP41" i="4"/>
  <c r="AQ42" i="4"/>
  <c r="AQ39" i="4"/>
  <c r="AQ41" i="4"/>
  <c r="AH44" i="4"/>
  <c r="AC44" i="4"/>
  <c r="AC28" i="4"/>
  <c r="AC32" i="4"/>
  <c r="AP28" i="4"/>
  <c r="AQ28" i="4"/>
  <c r="AP30" i="4"/>
  <c r="AL32" i="4"/>
  <c r="AQ17" i="15"/>
  <c r="AQ16" i="15"/>
  <c r="AC20" i="15"/>
  <c r="AQ18" i="15"/>
  <c r="AC18" i="15"/>
  <c r="AJ20" i="15"/>
  <c r="AQ41" i="15"/>
  <c r="AQ40" i="15"/>
  <c r="AC41" i="15"/>
  <c r="AN44" i="15"/>
  <c r="AC27" i="15"/>
  <c r="AP28" i="15"/>
  <c r="AQ29" i="15"/>
  <c r="AQ30" i="15"/>
  <c r="AF32" i="15"/>
  <c r="AN32" i="15"/>
  <c r="AQ28" i="15"/>
  <c r="AC32" i="15"/>
  <c r="AC30" i="15"/>
  <c r="AJ32" i="15"/>
  <c r="AP17" i="14"/>
  <c r="AP18" i="14"/>
  <c r="AP16" i="14"/>
  <c r="AQ17" i="14"/>
  <c r="AQ18" i="14"/>
  <c r="AQ16" i="14"/>
  <c r="AH20" i="14"/>
  <c r="AC20" i="14"/>
  <c r="AP41" i="14"/>
  <c r="AC44" i="14"/>
  <c r="AC39" i="14"/>
  <c r="AP40" i="14"/>
  <c r="AQ41" i="14"/>
  <c r="AC42" i="14"/>
  <c r="AL44" i="14"/>
  <c r="AQ27" i="14"/>
  <c r="AP29" i="14"/>
  <c r="AP30" i="14"/>
  <c r="AC27" i="14"/>
  <c r="AP28" i="14"/>
  <c r="AQ29" i="14"/>
  <c r="AQ30" i="14"/>
  <c r="AN32" i="14"/>
  <c r="AH32" i="14"/>
  <c r="AC32" i="14"/>
  <c r="AP16" i="11"/>
  <c r="AQ16" i="11"/>
  <c r="AH20" i="11"/>
  <c r="AC20" i="11"/>
  <c r="AP17" i="11"/>
  <c r="AP18" i="11"/>
  <c r="AL20" i="11"/>
  <c r="AC41" i="11"/>
  <c r="AH44" i="11"/>
  <c r="AC44" i="11"/>
  <c r="AQ28" i="11"/>
  <c r="AC32" i="11"/>
  <c r="AP27" i="11"/>
  <c r="AC30" i="11"/>
  <c r="AL32" i="11"/>
  <c r="AC15" i="10"/>
  <c r="AP16" i="10"/>
  <c r="AQ17" i="10"/>
  <c r="AQ18" i="10"/>
  <c r="AQ16" i="10"/>
  <c r="AC20" i="10"/>
  <c r="AC18" i="10"/>
  <c r="AJ20" i="10"/>
  <c r="AP41" i="10"/>
  <c r="AC44" i="10"/>
  <c r="AP40" i="10"/>
  <c r="AQ41" i="10"/>
  <c r="AQ40" i="10"/>
  <c r="AL44" i="10"/>
  <c r="AP28" i="10"/>
  <c r="AQ29" i="10"/>
  <c r="AQ30" i="10"/>
  <c r="AP29" i="10"/>
  <c r="AP30" i="10"/>
  <c r="AQ28" i="10"/>
  <c r="AH32" i="10"/>
  <c r="AC32" i="10"/>
  <c r="AP29" i="6"/>
  <c r="AQ30" i="6"/>
  <c r="AC32" i="6"/>
  <c r="AC27" i="6"/>
  <c r="AP28" i="6"/>
  <c r="AQ29" i="6"/>
  <c r="AC30" i="6"/>
  <c r="AQ28" i="6"/>
  <c r="AL32" i="6"/>
  <c r="AP39" i="6"/>
  <c r="AC41" i="6"/>
  <c r="AH44" i="6"/>
  <c r="AC44" i="6"/>
  <c r="AL20" i="6"/>
  <c r="AP18" i="6"/>
  <c r="AQ15" i="6"/>
  <c r="AP17" i="6"/>
  <c r="AC17" i="6"/>
  <c r="AH20" i="6"/>
  <c r="AC20" i="6"/>
  <c r="AC15" i="12"/>
  <c r="AQ18" i="12"/>
  <c r="AC20" i="12"/>
  <c r="AQ15" i="12"/>
  <c r="AP17" i="12"/>
  <c r="AC18" i="12"/>
  <c r="AJ20" i="12"/>
  <c r="AQ39" i="12"/>
  <c r="AP41" i="12"/>
  <c r="AQ42" i="12"/>
  <c r="AC44" i="12"/>
  <c r="AP40" i="12"/>
  <c r="AQ41" i="12"/>
  <c r="AC42" i="12"/>
  <c r="AL44" i="12"/>
  <c r="AC27" i="12"/>
  <c r="AP27" i="12"/>
  <c r="AQ30" i="12"/>
  <c r="AH32" i="12"/>
  <c r="AC32" i="12"/>
  <c r="N15" i="12"/>
  <c r="N17" i="12"/>
  <c r="AQ16" i="9"/>
  <c r="AP18" i="9"/>
  <c r="AL20" i="9"/>
  <c r="AP17" i="9"/>
  <c r="AF20" i="9"/>
  <c r="AN20" i="9"/>
  <c r="AP42" i="9"/>
  <c r="AP41" i="9"/>
  <c r="AQ39" i="9"/>
  <c r="AC40" i="9"/>
  <c r="AQ41" i="9"/>
  <c r="AH44" i="9"/>
  <c r="AC44" i="9"/>
  <c r="AC28" i="9"/>
  <c r="AC32" i="9"/>
  <c r="AQ28" i="9"/>
  <c r="AP30" i="9"/>
  <c r="AL32" i="9"/>
  <c r="AP17" i="8"/>
  <c r="AC17" i="8"/>
  <c r="AQ15" i="8"/>
  <c r="AC16" i="8"/>
  <c r="AH20" i="8"/>
  <c r="AQ39" i="8"/>
  <c r="AC39" i="8"/>
  <c r="AQ27" i="8"/>
  <c r="AQ29" i="8"/>
  <c r="AC30" i="8"/>
  <c r="AC29" i="8"/>
  <c r="AF32" i="8"/>
  <c r="AN32" i="8"/>
  <c r="AC15" i="8"/>
  <c r="AQ17" i="8"/>
  <c r="AQ18" i="8"/>
  <c r="AQ16" i="8"/>
  <c r="AC20" i="8"/>
  <c r="AC18" i="8"/>
  <c r="AJ20" i="8"/>
  <c r="AP41" i="8"/>
  <c r="AC44" i="8"/>
  <c r="AQ41" i="8"/>
  <c r="AP40" i="8"/>
  <c r="AQ40" i="8"/>
  <c r="AL44" i="8"/>
  <c r="AP29" i="8"/>
  <c r="AP30" i="8"/>
  <c r="AP28" i="8"/>
  <c r="AQ30" i="8"/>
  <c r="AQ28" i="8"/>
  <c r="AH32" i="8"/>
  <c r="AC32" i="8"/>
  <c r="N17" i="4"/>
  <c r="AP27" i="4"/>
  <c r="N29" i="4"/>
  <c r="AP39" i="4"/>
  <c r="N41" i="4"/>
  <c r="N16" i="4"/>
  <c r="N28" i="4"/>
  <c r="N40" i="4"/>
  <c r="N20" i="4"/>
  <c r="N32" i="4"/>
  <c r="N44" i="4"/>
  <c r="AP15" i="4"/>
  <c r="AP15" i="15"/>
  <c r="AP27" i="15"/>
  <c r="N16" i="15"/>
  <c r="N28" i="15"/>
  <c r="N40" i="15"/>
  <c r="AP42" i="15"/>
  <c r="AP39" i="15"/>
  <c r="AF44" i="15"/>
  <c r="N20" i="15"/>
  <c r="N32" i="15"/>
  <c r="AP27" i="14"/>
  <c r="AQ40" i="14"/>
  <c r="N16" i="14"/>
  <c r="N28" i="14"/>
  <c r="AP42" i="14"/>
  <c r="AP39" i="14"/>
  <c r="N15" i="14"/>
  <c r="AF32" i="14"/>
  <c r="AF44" i="14"/>
  <c r="N20" i="14"/>
  <c r="AP15" i="11"/>
  <c r="AP39" i="11"/>
  <c r="AQ40" i="11"/>
  <c r="N16" i="11"/>
  <c r="N28" i="11"/>
  <c r="AP42" i="11"/>
  <c r="N27" i="11"/>
  <c r="AF44" i="11"/>
  <c r="N20" i="11"/>
  <c r="N32" i="11"/>
  <c r="N16" i="10"/>
  <c r="N28" i="10"/>
  <c r="N40" i="10"/>
  <c r="AP42" i="10"/>
  <c r="AP15" i="10"/>
  <c r="AP27" i="10"/>
  <c r="AP39" i="10"/>
  <c r="AF44" i="10"/>
  <c r="N20" i="10"/>
  <c r="N32" i="10"/>
  <c r="AP15" i="6"/>
  <c r="AP27" i="6"/>
  <c r="AQ40" i="6"/>
  <c r="N16" i="6"/>
  <c r="N28" i="6"/>
  <c r="AP30" i="6"/>
  <c r="AP42" i="6"/>
  <c r="AQ18" i="6"/>
  <c r="AF20" i="6"/>
  <c r="AF32" i="6"/>
  <c r="N39" i="6"/>
  <c r="AF44" i="6"/>
  <c r="AP15" i="12"/>
  <c r="AP39" i="12"/>
  <c r="AQ40" i="12"/>
  <c r="N16" i="12"/>
  <c r="AP18" i="12"/>
  <c r="N28" i="12"/>
  <c r="AF20" i="12"/>
  <c r="N27" i="12"/>
  <c r="AF32" i="12"/>
  <c r="AF44" i="12"/>
  <c r="AP30" i="12"/>
  <c r="AP42" i="12"/>
  <c r="AQ17" i="9"/>
  <c r="AH20" i="9"/>
  <c r="AP28" i="9"/>
  <c r="AP15" i="9"/>
  <c r="AP27" i="9"/>
  <c r="N29" i="9"/>
  <c r="AP39" i="9"/>
  <c r="N41" i="9"/>
  <c r="N16" i="9"/>
  <c r="N40" i="9"/>
  <c r="N32" i="9"/>
  <c r="N44" i="9"/>
  <c r="AP27" i="8"/>
  <c r="AP39" i="8"/>
  <c r="N28" i="8"/>
  <c r="N40" i="8"/>
  <c r="AP42" i="8"/>
  <c r="AP15" i="8"/>
  <c r="AF44" i="8"/>
  <c r="N20" i="8"/>
  <c r="N32" i="8"/>
  <c r="AP15" i="7"/>
  <c r="AQ18" i="7"/>
  <c r="AP17" i="7"/>
  <c r="AQ17" i="7"/>
  <c r="N44" i="7"/>
  <c r="N32" i="7"/>
  <c r="AP16" i="7"/>
  <c r="AC17" i="7"/>
  <c r="AC20" i="7"/>
  <c r="AP18" i="7"/>
  <c r="AC44" i="7"/>
  <c r="AC39" i="7"/>
  <c r="AC40" i="7"/>
  <c r="AC42" i="7"/>
  <c r="AC27" i="7"/>
  <c r="AC28" i="7"/>
  <c r="AR29" i="9" l="1"/>
  <c r="AR20" i="9"/>
  <c r="AR16" i="10"/>
  <c r="AR42" i="4"/>
  <c r="AR16" i="12"/>
  <c r="AR40" i="8"/>
  <c r="AR41" i="4"/>
  <c r="AR40" i="6"/>
  <c r="AR40" i="11"/>
  <c r="AR39" i="6"/>
  <c r="AR39" i="4"/>
  <c r="AR41" i="14"/>
  <c r="AR16" i="14"/>
  <c r="AR28" i="11"/>
  <c r="AR15" i="11"/>
  <c r="AR40" i="10"/>
  <c r="AR41" i="10"/>
  <c r="AR42" i="10"/>
  <c r="AR42" i="8"/>
  <c r="AR16" i="9"/>
  <c r="AR44" i="11"/>
  <c r="AR41" i="11"/>
  <c r="AR16" i="11"/>
  <c r="AR28" i="10"/>
  <c r="AR18" i="9"/>
  <c r="AR32" i="15"/>
  <c r="AR39" i="11"/>
  <c r="AR30" i="11"/>
  <c r="AR29" i="11"/>
  <c r="AR32" i="11"/>
  <c r="AR17" i="11"/>
  <c r="AR15" i="10"/>
  <c r="AR29" i="4"/>
  <c r="AR15" i="4"/>
  <c r="AR40" i="4"/>
  <c r="AR28" i="4"/>
  <c r="AR16" i="4"/>
  <c r="AR28" i="15"/>
  <c r="AR28" i="14"/>
  <c r="AR30" i="14"/>
  <c r="AR20" i="14"/>
  <c r="AR27" i="11"/>
  <c r="AR20" i="11"/>
  <c r="AR29" i="10"/>
  <c r="AR27" i="10"/>
  <c r="AR17" i="10"/>
  <c r="AR16" i="6"/>
  <c r="AR41" i="12"/>
  <c r="AR39" i="12"/>
  <c r="AR29" i="12"/>
  <c r="AR15" i="12"/>
  <c r="AR42" i="9"/>
  <c r="AR15" i="9"/>
  <c r="AR32" i="7"/>
  <c r="AR39" i="14"/>
  <c r="AR29" i="6"/>
  <c r="AR17" i="6"/>
  <c r="AR44" i="4"/>
  <c r="AR32" i="4"/>
  <c r="AR39" i="15"/>
  <c r="AR27" i="15"/>
  <c r="AR16" i="15"/>
  <c r="AR15" i="15"/>
  <c r="AR40" i="14"/>
  <c r="AR29" i="14"/>
  <c r="AR18" i="14"/>
  <c r="AR15" i="14"/>
  <c r="AR42" i="11"/>
  <c r="AR28" i="6"/>
  <c r="AR18" i="6"/>
  <c r="AR40" i="12"/>
  <c r="AR28" i="12"/>
  <c r="AR17" i="12"/>
  <c r="AR41" i="9"/>
  <c r="AR39" i="9"/>
  <c r="AR17" i="9"/>
  <c r="AR27" i="8"/>
  <c r="AR20" i="15"/>
  <c r="AR32" i="10"/>
  <c r="AR42" i="6"/>
  <c r="AR30" i="6"/>
  <c r="AR32" i="12"/>
  <c r="AR30" i="12"/>
  <c r="AR27" i="9"/>
  <c r="AR28" i="9"/>
  <c r="AR41" i="8"/>
  <c r="AR18" i="8"/>
  <c r="AR32" i="14"/>
  <c r="AR42" i="12"/>
  <c r="AR15" i="8"/>
  <c r="AR20" i="7"/>
  <c r="AR32" i="6"/>
  <c r="AR15" i="6"/>
  <c r="AR20" i="4"/>
  <c r="AR17" i="4"/>
  <c r="AR18" i="4"/>
  <c r="AR44" i="15"/>
  <c r="AR29" i="15"/>
  <c r="AR18" i="15"/>
  <c r="AR17" i="14"/>
  <c r="AR18" i="11"/>
  <c r="AR30" i="10"/>
  <c r="AR18" i="10"/>
  <c r="AR27" i="6"/>
  <c r="AR27" i="12"/>
  <c r="AR32" i="9"/>
  <c r="AR28" i="8"/>
  <c r="AR17" i="8"/>
  <c r="AR44" i="7"/>
  <c r="AR30" i="4"/>
  <c r="AR41" i="15"/>
  <c r="AR42" i="15"/>
  <c r="AR30" i="15"/>
  <c r="AR17" i="15"/>
  <c r="AR42" i="14"/>
  <c r="AR27" i="14"/>
  <c r="AR44" i="14"/>
  <c r="AR44" i="10"/>
  <c r="AR41" i="6"/>
  <c r="AR20" i="6"/>
  <c r="AR20" i="12"/>
  <c r="AR18" i="12"/>
  <c r="AR44" i="8"/>
  <c r="AR39" i="8"/>
  <c r="AR29" i="8"/>
  <c r="AR30" i="8"/>
  <c r="AR42" i="7"/>
  <c r="AR27" i="7"/>
  <c r="AR28" i="7"/>
  <c r="AR39" i="7"/>
  <c r="AR40" i="7"/>
  <c r="AR27" i="4"/>
  <c r="AR40" i="15"/>
  <c r="AR44" i="6"/>
  <c r="AR44" i="12"/>
  <c r="AR17" i="7"/>
  <c r="AR20" i="10"/>
  <c r="AR40" i="9"/>
  <c r="AR44" i="9"/>
  <c r="AR16" i="8"/>
  <c r="AR20" i="8"/>
  <c r="AR32" i="8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<sst xmlns="http://schemas.openxmlformats.org/spreadsheetml/2006/main" count="3300" uniqueCount="40">
  <si>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</si>
  <si>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</si>
  <si>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</si>
  <si>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</si>
  <si>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</si>
  <si>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</si>
  <si>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</si>
  <si>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</si>
  <si>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</si>
  <si>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</si>
  <si>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</si>
  <si>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</si>
  <si>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</si>
  <si>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</si>
  <si>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</si>
  <si>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</si>
  <si>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</si>
  <si>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</si>
  <si>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</si>
  <si>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</si>
  <si>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</si>
  <si>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</si>
  <si>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</si>
  <si>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</si>
  <si>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</si>
  <si>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</si>
  <si>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</si>
  <si>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</si>
  <si>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</si>
  <si>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</si>
  <si>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</si>
  <si>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</si>
  <si>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</si>
  <si>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</si>
  <si>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</si>
  <si>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</si>
  <si>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</si>
  <si>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Matriz Hussmanns, estado de Quintana Roo</t>
  </si>
  <si>
    <t>https://www.inegi.org.mx/programas/enoe/15ymas/#microdatos</t>
  </si>
  <si>
    <t>2017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</si>
</sst>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47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9" fillId="0" borderId="0" xfId="0" applyFont="1" applyAlignment="1">
      <alignment horizontal="left" vertical="center"/>
    </xf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5" xfId="3" applyNumberFormat="1" applyFont="1" applyFill="1" applyBorder="1" applyAlignment="1">
      <alignment horizontal="center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4" borderId="26" xfId="3" applyNumberFormat="1" applyFont="1" applyFill="1" applyBorder="1" applyAlignment="1">
      <alignment horizontal="center" vertical="center"/>
    </xf>
    <xf numFmtId="3" fontId="8" fillId="0" borderId="27" xfId="3" applyNumberFormat="1" applyFont="1" applyFill="1" applyBorder="1" applyAlignment="1">
      <alignment horizontal="center" vertical="center"/>
    </xf>
    <xf numFmtId="3" fontId="7" fillId="3" borderId="26" xfId="2" applyNumberFormat="1" applyFont="1" applyFill="1" applyBorder="1" applyAlignment="1">
      <alignment horizontal="center" vertical="center"/>
    </xf>
    <xf numFmtId="3" fontId="7" fillId="3" borderId="28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24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</cellXfs>
  <cellStyles count="29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9126120</v>
      </c>
      <c r="C15" s="2"/>
      <c r="D15" s="2">
        <v>9390690</v>
      </c>
      <c r="E15" s="2"/>
      <c r="F15" s="2">
        <v>5428100</v>
      </c>
      <c r="G15" s="2"/>
      <c r="H15" s="2">
        <v>12418775</v>
      </c>
      <c r="I15" s="2"/>
      <c r="J15" s="2">
        <v>0</v>
      </c>
      <c r="K15" s="2"/>
      <c r="L15" s="1">
        <f>B15+D15+F15+H15+J15</f>
        <v>36363685</v>
      </c>
      <c r="M15" s="13">
        <f>C15+E15+G15+I15+K15</f>
        <v>0</v>
      </c>
      <c r="N15" s="14">
        <f>L15+M15</f>
        <v>36363685</v>
      </c>
      <c r="P15" s="3" t="s">
        <v>12</v>
      </c>
      <c r="Q15" s="2">
        <v>2485</v>
      </c>
      <c r="R15" s="2">
        <v>0</v>
      </c>
      <c r="S15" s="2">
        <v>1317</v>
      </c>
      <c r="T15" s="2">
        <v>0</v>
      </c>
      <c r="U15" s="2">
        <v>1120</v>
      </c>
      <c r="V15" s="2">
        <v>0</v>
      </c>
      <c r="W15" s="2">
        <v>2854</v>
      </c>
      <c r="X15" s="2">
        <v>0</v>
      </c>
      <c r="Y15" s="2">
        <v>420</v>
      </c>
      <c r="Z15" s="2">
        <v>0</v>
      </c>
      <c r="AA15" s="1">
        <f>Q15+S15+U15+W15+Y15</f>
        <v>8196</v>
      </c>
      <c r="AB15" s="13">
        <f>R15+T15+V15+X15+Z15</f>
        <v>0</v>
      </c>
      <c r="AC15" s="14">
        <f>AA15+AB15</f>
        <v>8196</v>
      </c>
      <c r="AE15" s="3" t="s">
        <v>12</v>
      </c>
      <c r="AF15" s="2">
        <f>IFERROR(B15/Q15, "N.A.")</f>
        <v>3672.4828973843059</v>
      </c>
      <c r="AG15" s="2" t="str">
        <f t="shared" ref="AG15:AP19" si="0">IFERROR(C15/R15, "N.A.")</f>
        <v>N.A.</v>
      </c>
      <c r="AH15" s="2">
        <f t="shared" si="0"/>
        <v>7130.3644646924831</v>
      </c>
      <c r="AI15" s="2" t="str">
        <f t="shared" si="0"/>
        <v>N.A.</v>
      </c>
      <c r="AJ15" s="2">
        <f t="shared" si="0"/>
        <v>4846.5178571428569</v>
      </c>
      <c r="AK15" s="2" t="str">
        <f t="shared" si="0"/>
        <v>N.A.</v>
      </c>
      <c r="AL15" s="2">
        <f t="shared" si="0"/>
        <v>4351.3577435178695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4436.7600048804297</v>
      </c>
      <c r="AQ15" s="13" t="str">
        <f t="shared" ref="AQ15" si="1">IFERROR(M15/AB15, "N.A.")</f>
        <v>N.A.</v>
      </c>
      <c r="AR15" s="14">
        <f t="shared" ref="AR15" si="2">IFERROR(N15/AC15, "N.A.")</f>
        <v>4436.7600048804297</v>
      </c>
    </row>
    <row r="16" spans="1:44" ht="15" customHeight="1" thickBot="1" x14ac:dyDescent="0.3">
      <c r="A16" s="3" t="s">
        <v>13</v>
      </c>
      <c r="B16" s="2">
        <v>4541500</v>
      </c>
      <c r="C16" s="2">
        <v>836780</v>
      </c>
      <c r="D16" s="2"/>
      <c r="E16" s="2"/>
      <c r="F16" s="2"/>
      <c r="G16" s="2"/>
      <c r="H16" s="2"/>
      <c r="I16" s="2"/>
      <c r="J16" s="2"/>
      <c r="K16" s="2"/>
      <c r="L16" s="1">
        <f t="shared" ref="L16:L18" si="3">B16+D16+F16+H16+J16</f>
        <v>4541500</v>
      </c>
      <c r="M16" s="13">
        <f t="shared" ref="M16:M18" si="4">C16+E16+G16+I16+K16</f>
        <v>836780</v>
      </c>
      <c r="N16" s="14">
        <f t="shared" ref="N16:N18" si="5">L16+M16</f>
        <v>5378280</v>
      </c>
      <c r="P16" s="3" t="s">
        <v>13</v>
      </c>
      <c r="Q16" s="2">
        <v>1502</v>
      </c>
      <c r="R16" s="2">
        <v>278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A18" si="6">Q16+S16+U16+W16+Y16</f>
        <v>1502</v>
      </c>
      <c r="AB16" s="13">
        <f t="shared" ref="AB16:AB18" si="7">R16+T16+V16+X16+Z16</f>
        <v>278</v>
      </c>
      <c r="AC16" s="14">
        <f t="shared" ref="AC16:AC18" si="8">AA16+AB16</f>
        <v>1780</v>
      </c>
      <c r="AE16" s="3" t="s">
        <v>13</v>
      </c>
      <c r="AF16" s="2">
        <f t="shared" ref="AF16:AF19" si="9">IFERROR(B16/Q16, "N.A.")</f>
        <v>3023.6351531291612</v>
      </c>
      <c r="AG16" s="2">
        <f t="shared" si="0"/>
        <v>3010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ref="AP16:AP18" si="10">IFERROR(L16/AA16, "N.A.")</f>
        <v>3023.6351531291612</v>
      </c>
      <c r="AQ16" s="13">
        <f t="shared" ref="AQ16:AQ18" si="11">IFERROR(M16/AB16, "N.A.")</f>
        <v>3010</v>
      </c>
      <c r="AR16" s="14">
        <f t="shared" ref="AR16:AR18" si="12">IFERROR(N16/AC16, "N.A.")</f>
        <v>3021.5056179775279</v>
      </c>
    </row>
    <row r="17" spans="1:44" ht="15" customHeight="1" thickBot="1" x14ac:dyDescent="0.3">
      <c r="A17" s="3" t="s">
        <v>14</v>
      </c>
      <c r="B17" s="2">
        <v>19770780</v>
      </c>
      <c r="C17" s="2">
        <v>139259749.99999994</v>
      </c>
      <c r="D17" s="2">
        <v>24526010.000000004</v>
      </c>
      <c r="E17" s="2">
        <v>0</v>
      </c>
      <c r="F17" s="2"/>
      <c r="G17" s="2">
        <v>3940000</v>
      </c>
      <c r="H17" s="2"/>
      <c r="I17" s="2">
        <v>7739000</v>
      </c>
      <c r="J17" s="2">
        <v>0</v>
      </c>
      <c r="K17" s="2"/>
      <c r="L17" s="1">
        <f t="shared" si="3"/>
        <v>44296790</v>
      </c>
      <c r="M17" s="13">
        <f t="shared" si="4"/>
        <v>150938749.99999994</v>
      </c>
      <c r="N17" s="14">
        <f t="shared" si="5"/>
        <v>195235539.99999994</v>
      </c>
      <c r="P17" s="3" t="s">
        <v>14</v>
      </c>
      <c r="Q17" s="2">
        <v>5264</v>
      </c>
      <c r="R17" s="2">
        <v>23704</v>
      </c>
      <c r="S17" s="2">
        <v>3414</v>
      </c>
      <c r="T17" s="2">
        <v>197</v>
      </c>
      <c r="U17" s="2">
        <v>0</v>
      </c>
      <c r="V17" s="2">
        <v>548</v>
      </c>
      <c r="W17" s="2">
        <v>0</v>
      </c>
      <c r="X17" s="2">
        <v>1646</v>
      </c>
      <c r="Y17" s="2">
        <v>790</v>
      </c>
      <c r="Z17" s="2">
        <v>0</v>
      </c>
      <c r="AA17" s="1">
        <f t="shared" si="6"/>
        <v>9468</v>
      </c>
      <c r="AB17" s="13">
        <f t="shared" si="7"/>
        <v>26095</v>
      </c>
      <c r="AC17" s="14">
        <f t="shared" si="8"/>
        <v>35563</v>
      </c>
      <c r="AE17" s="3" t="s">
        <v>14</v>
      </c>
      <c r="AF17" s="2">
        <f t="shared" si="9"/>
        <v>3755.8472644376898</v>
      </c>
      <c r="AG17" s="2">
        <f t="shared" si="0"/>
        <v>5874.947266284169</v>
      </c>
      <c r="AH17" s="2">
        <f t="shared" si="0"/>
        <v>7183.9513766842429</v>
      </c>
      <c r="AI17" s="2">
        <f t="shared" si="0"/>
        <v>0</v>
      </c>
      <c r="AJ17" s="2" t="str">
        <f t="shared" si="0"/>
        <v>N.A.</v>
      </c>
      <c r="AK17" s="2">
        <f t="shared" si="0"/>
        <v>7189.7810218978102</v>
      </c>
      <c r="AL17" s="2" t="str">
        <f t="shared" si="0"/>
        <v>N.A.</v>
      </c>
      <c r="AM17" s="2">
        <f t="shared" si="0"/>
        <v>4701.7010935601456</v>
      </c>
      <c r="AN17" s="2">
        <f t="shared" si="0"/>
        <v>0</v>
      </c>
      <c r="AO17" s="2" t="str">
        <f t="shared" si="0"/>
        <v>N.A.</v>
      </c>
      <c r="AP17" s="15">
        <f t="shared" si="10"/>
        <v>4678.5794254330376</v>
      </c>
      <c r="AQ17" s="13">
        <f t="shared" si="11"/>
        <v>5784.201954397392</v>
      </c>
      <c r="AR17" s="14">
        <f t="shared" si="12"/>
        <v>5489.8501251300495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3"/>
        <v>0</v>
      </c>
      <c r="M18" s="13">
        <f t="shared" si="4"/>
        <v>0</v>
      </c>
      <c r="N18" s="14">
        <f t="shared" si="5"/>
        <v>0</v>
      </c>
      <c r="P18" s="3" t="s">
        <v>15</v>
      </c>
      <c r="Q18" s="2">
        <v>154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6"/>
        <v>154</v>
      </c>
      <c r="AB18" s="13">
        <f t="shared" si="7"/>
        <v>0</v>
      </c>
      <c r="AC18" s="17">
        <f t="shared" si="8"/>
        <v>154</v>
      </c>
      <c r="AE18" s="3" t="s">
        <v>15</v>
      </c>
      <c r="AF18" s="2">
        <f t="shared" si="9"/>
        <v>0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10"/>
        <v>0</v>
      </c>
      <c r="AQ18" s="13" t="str">
        <f t="shared" si="11"/>
        <v>N.A.</v>
      </c>
      <c r="AR18" s="14">
        <f t="shared" si="12"/>
        <v>0</v>
      </c>
    </row>
    <row r="19" spans="1:44" ht="15" customHeight="1" thickBot="1" x14ac:dyDescent="0.3">
      <c r="A19" s="4" t="s">
        <v>16</v>
      </c>
      <c r="B19" s="2">
        <v>33438400.000000004</v>
      </c>
      <c r="C19" s="2">
        <v>140096529.99999991</v>
      </c>
      <c r="D19" s="2">
        <v>33916700</v>
      </c>
      <c r="E19" s="2">
        <v>0</v>
      </c>
      <c r="F19" s="2">
        <v>5428100</v>
      </c>
      <c r="G19" s="2">
        <v>3940000</v>
      </c>
      <c r="H19" s="2">
        <v>12418775</v>
      </c>
      <c r="I19" s="2">
        <v>7739000</v>
      </c>
      <c r="J19" s="2">
        <v>0</v>
      </c>
      <c r="K19" s="2"/>
      <c r="L19" s="1">
        <f t="shared" ref="L19" si="13">B19+D19+F19+H19+J19</f>
        <v>85201975</v>
      </c>
      <c r="M19" s="13">
        <f t="shared" ref="M19" si="14">C19+E19+G19+I19+K19</f>
        <v>151775529.99999991</v>
      </c>
      <c r="N19" s="17">
        <f t="shared" ref="N19" si="15">L19+M19</f>
        <v>236977504.99999991</v>
      </c>
      <c r="P19" s="4" t="s">
        <v>16</v>
      </c>
      <c r="Q19" s="2">
        <v>9405</v>
      </c>
      <c r="R19" s="2">
        <v>23982</v>
      </c>
      <c r="S19" s="2">
        <v>4731</v>
      </c>
      <c r="T19" s="2">
        <v>197</v>
      </c>
      <c r="U19" s="2">
        <v>1120</v>
      </c>
      <c r="V19" s="2">
        <v>548</v>
      </c>
      <c r="W19" s="2">
        <v>2854</v>
      </c>
      <c r="X19" s="2">
        <v>1646</v>
      </c>
      <c r="Y19" s="2">
        <v>1210</v>
      </c>
      <c r="Z19" s="2">
        <v>0</v>
      </c>
      <c r="AA19" s="1">
        <f t="shared" ref="AA19" si="16">Q19+S19+U19+W19+Y19</f>
        <v>19320</v>
      </c>
      <c r="AB19" s="13">
        <f t="shared" ref="AB19" si="17">R19+T19+V19+X19+Z19</f>
        <v>26373</v>
      </c>
      <c r="AC19" s="14">
        <f t="shared" ref="AC19" si="18">AA19+AB19</f>
        <v>45693</v>
      </c>
      <c r="AE19" s="4" t="s">
        <v>16</v>
      </c>
      <c r="AF19" s="2">
        <f t="shared" si="9"/>
        <v>3555.3854332801707</v>
      </c>
      <c r="AG19" s="2">
        <f t="shared" si="0"/>
        <v>5841.7367192060674</v>
      </c>
      <c r="AH19" s="2">
        <f t="shared" si="0"/>
        <v>7169.0340308602836</v>
      </c>
      <c r="AI19" s="2">
        <f t="shared" si="0"/>
        <v>0</v>
      </c>
      <c r="AJ19" s="2">
        <f t="shared" si="0"/>
        <v>4846.5178571428569</v>
      </c>
      <c r="AK19" s="2">
        <f t="shared" si="0"/>
        <v>7189.7810218978102</v>
      </c>
      <c r="AL19" s="2">
        <f t="shared" si="0"/>
        <v>4351.3577435178695</v>
      </c>
      <c r="AM19" s="2">
        <f t="shared" si="0"/>
        <v>4701.7010935601456</v>
      </c>
      <c r="AN19" s="2">
        <f t="shared" si="0"/>
        <v>0</v>
      </c>
      <c r="AO19" s="2" t="str">
        <f t="shared" si="0"/>
        <v>N.A.</v>
      </c>
      <c r="AP19" s="15">
        <f t="shared" ref="AP19" si="19">IFERROR(L19/AA19, "N.A.")</f>
        <v>4410.0401138716352</v>
      </c>
      <c r="AQ19" s="13">
        <f t="shared" ref="AQ19" si="20">IFERROR(M19/AB19, "N.A.")</f>
        <v>5754.9588594395746</v>
      </c>
      <c r="AR19" s="14">
        <f t="shared" ref="AR19" si="21">IFERROR(N19/AC19, "N.A.")</f>
        <v>5186.2977917842973</v>
      </c>
    </row>
    <row r="20" spans="1:44" ht="15" customHeight="1" thickBot="1" x14ac:dyDescent="0.3">
      <c r="A20" s="5" t="s">
        <v>0</v>
      </c>
      <c r="B20" s="24">
        <f>B19+C19</f>
        <v>173534929.99999991</v>
      </c>
      <c r="C20" s="26"/>
      <c r="D20" s="24">
        <f>D19+E19</f>
        <v>33916700</v>
      </c>
      <c r="E20" s="26"/>
      <c r="F20" s="24">
        <f>F19+G19</f>
        <v>9368100</v>
      </c>
      <c r="G20" s="26"/>
      <c r="H20" s="24">
        <f>H19+I19</f>
        <v>20157775</v>
      </c>
      <c r="I20" s="26"/>
      <c r="J20" s="24">
        <f>J19+K19</f>
        <v>0</v>
      </c>
      <c r="K20" s="26"/>
      <c r="L20" s="24">
        <f>L19+M19</f>
        <v>236977504.99999991</v>
      </c>
      <c r="M20" s="25"/>
      <c r="N20" s="18">
        <f>B20+D20+F20+H20+J20</f>
        <v>236977504.99999991</v>
      </c>
      <c r="P20" s="5" t="s">
        <v>0</v>
      </c>
      <c r="Q20" s="24">
        <f>Q19+R19</f>
        <v>33387</v>
      </c>
      <c r="R20" s="26"/>
      <c r="S20" s="24">
        <f>S19+T19</f>
        <v>4928</v>
      </c>
      <c r="T20" s="26"/>
      <c r="U20" s="24">
        <f>U19+V19</f>
        <v>1668</v>
      </c>
      <c r="V20" s="26"/>
      <c r="W20" s="24">
        <f>W19+X19</f>
        <v>4500</v>
      </c>
      <c r="X20" s="26"/>
      <c r="Y20" s="24">
        <f>Y19+Z19</f>
        <v>1210</v>
      </c>
      <c r="Z20" s="26"/>
      <c r="AA20" s="24">
        <f>AA19+AB19</f>
        <v>45693</v>
      </c>
      <c r="AB20" s="26"/>
      <c r="AC20" s="19">
        <f>Q20+S20+U20+W20+Y20</f>
        <v>45693</v>
      </c>
      <c r="AE20" s="5" t="s">
        <v>0</v>
      </c>
      <c r="AF20" s="27">
        <f>IFERROR(B20/Q20,"N.A.")</f>
        <v>5197.6796357863814</v>
      </c>
      <c r="AG20" s="28"/>
      <c r="AH20" s="27">
        <f>IFERROR(D20/S20,"N.A.")</f>
        <v>6882.4472402597403</v>
      </c>
      <c r="AI20" s="28"/>
      <c r="AJ20" s="27">
        <f>IFERROR(F20/U20,"N.A.")</f>
        <v>5616.3669064748201</v>
      </c>
      <c r="AK20" s="28"/>
      <c r="AL20" s="27">
        <f>IFERROR(H20/W20,"N.A.")</f>
        <v>4479.5055555555555</v>
      </c>
      <c r="AM20" s="28"/>
      <c r="AN20" s="27">
        <f>IFERROR(J20/Y20,"N.A.")</f>
        <v>0</v>
      </c>
      <c r="AO20" s="28"/>
      <c r="AP20" s="27">
        <f>IFERROR(L20/AA20,"N.A.")</f>
        <v>5186.2977917842973</v>
      </c>
      <c r="AQ20" s="28"/>
      <c r="AR20" s="16">
        <f>IFERROR(N20/AC20, "N.A.")</f>
        <v>5186.2977917842973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7739370</v>
      </c>
      <c r="C27" s="2"/>
      <c r="D27" s="2">
        <v>9390690</v>
      </c>
      <c r="E27" s="2"/>
      <c r="F27" s="2">
        <v>5428100</v>
      </c>
      <c r="G27" s="2"/>
      <c r="H27" s="2">
        <v>10237040</v>
      </c>
      <c r="I27" s="2"/>
      <c r="J27" s="2"/>
      <c r="K27" s="2"/>
      <c r="L27" s="1">
        <f>B27+D27+F27+H27+J27</f>
        <v>32795200</v>
      </c>
      <c r="M27" s="13">
        <f>C27+E27+G27+I27+K27</f>
        <v>0</v>
      </c>
      <c r="N27" s="14">
        <f>L27+M27</f>
        <v>32795200</v>
      </c>
      <c r="P27" s="3" t="s">
        <v>12</v>
      </c>
      <c r="Q27" s="2">
        <v>1830</v>
      </c>
      <c r="R27" s="2">
        <v>0</v>
      </c>
      <c r="S27" s="2">
        <v>1317</v>
      </c>
      <c r="T27" s="2">
        <v>0</v>
      </c>
      <c r="U27" s="2">
        <v>1120</v>
      </c>
      <c r="V27" s="2">
        <v>0</v>
      </c>
      <c r="W27" s="2">
        <v>1853</v>
      </c>
      <c r="X27" s="2">
        <v>0</v>
      </c>
      <c r="Y27" s="2">
        <v>0</v>
      </c>
      <c r="Z27" s="2">
        <v>0</v>
      </c>
      <c r="AA27" s="1">
        <f>Q27+S27+U27+W27+Y27</f>
        <v>6120</v>
      </c>
      <c r="AB27" s="13">
        <f>R27+T27+V27+X27+Z27</f>
        <v>0</v>
      </c>
      <c r="AC27" s="14">
        <f>AA27+AB27</f>
        <v>6120</v>
      </c>
      <c r="AE27" s="3" t="s">
        <v>12</v>
      </c>
      <c r="AF27" s="2">
        <f>IFERROR(B27/Q27, "N.A.")</f>
        <v>4229.1639344262294</v>
      </c>
      <c r="AG27" s="2" t="str">
        <f t="shared" ref="AG27:AG31" si="22">IFERROR(C27/R27, "N.A.")</f>
        <v>N.A.</v>
      </c>
      <c r="AH27" s="2">
        <f t="shared" ref="AH27:AH31" si="23">IFERROR(D27/S27, "N.A.")</f>
        <v>7130.3644646924831</v>
      </c>
      <c r="AI27" s="2" t="str">
        <f t="shared" ref="AI27:AI31" si="24">IFERROR(E27/T27, "N.A.")</f>
        <v>N.A.</v>
      </c>
      <c r="AJ27" s="2">
        <f t="shared" ref="AJ27:AJ31" si="25">IFERROR(F27/U27, "N.A.")</f>
        <v>4846.5178571428569</v>
      </c>
      <c r="AK27" s="2" t="str">
        <f t="shared" ref="AK27:AK31" si="26">IFERROR(G27/V27, "N.A.")</f>
        <v>N.A.</v>
      </c>
      <c r="AL27" s="2">
        <f t="shared" ref="AL27:AL31" si="27">IFERROR(H27/W27, "N.A.")</f>
        <v>5524.5763626551534</v>
      </c>
      <c r="AM27" s="2" t="str">
        <f t="shared" ref="AM27:AM31" si="28">IFERROR(I27/X27, "N.A.")</f>
        <v>N.A.</v>
      </c>
      <c r="AN27" s="2" t="str">
        <f t="shared" ref="AN27:AN31" si="29">IFERROR(J27/Y27, "N.A.")</f>
        <v>N.A.</v>
      </c>
      <c r="AO27" s="2" t="str">
        <f t="shared" ref="AO27:AO31" si="30">IFERROR(K27/Z27, "N.A.")</f>
        <v>N.A.</v>
      </c>
      <c r="AP27" s="15">
        <f t="shared" ref="AP27:AP30" si="31">IFERROR(L27/AA27, "N.A.")</f>
        <v>5358.6928104575163</v>
      </c>
      <c r="AQ27" s="13" t="str">
        <f t="shared" ref="AQ27:AQ30" si="32">IFERROR(M27/AB27, "N.A.")</f>
        <v>N.A.</v>
      </c>
      <c r="AR27" s="14">
        <f t="shared" ref="AR27:AR30" si="33">IFERROR(N27/AC27, "N.A.")</f>
        <v>5358.6928104575163</v>
      </c>
    </row>
    <row r="28" spans="1:44" ht="15" customHeight="1" thickBot="1" x14ac:dyDescent="0.3">
      <c r="A28" s="3" t="s">
        <v>13</v>
      </c>
      <c r="B28" s="2">
        <v>680475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L30" si="34">B28+D28+F28+H28+J28</f>
        <v>680475</v>
      </c>
      <c r="M28" s="13">
        <f t="shared" ref="M28:M30" si="35">C28+E28+G28+I28+K28</f>
        <v>0</v>
      </c>
      <c r="N28" s="14">
        <f t="shared" ref="N28:N30" si="36">L28+M28</f>
        <v>680475</v>
      </c>
      <c r="P28" s="3" t="s">
        <v>13</v>
      </c>
      <c r="Q28" s="2">
        <v>211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37">Q28+S28+U28+W28+Y28</f>
        <v>211</v>
      </c>
      <c r="AB28" s="13">
        <f t="shared" ref="AB28:AB30" si="38">R28+T28+V28+X28+Z28</f>
        <v>0</v>
      </c>
      <c r="AC28" s="14">
        <f t="shared" ref="AC28:AC30" si="39">AA28+AB28</f>
        <v>211</v>
      </c>
      <c r="AE28" s="3" t="s">
        <v>13</v>
      </c>
      <c r="AF28" s="2">
        <f t="shared" ref="AF28:AF31" si="40">IFERROR(B28/Q28, "N.A.")</f>
        <v>3225</v>
      </c>
      <c r="AG28" s="2" t="str">
        <f t="shared" si="22"/>
        <v>N.A.</v>
      </c>
      <c r="AH28" s="2" t="str">
        <f t="shared" si="23"/>
        <v>N.A.</v>
      </c>
      <c r="AI28" s="2" t="str">
        <f t="shared" si="24"/>
        <v>N.A.</v>
      </c>
      <c r="AJ28" s="2" t="str">
        <f t="shared" si="25"/>
        <v>N.A.</v>
      </c>
      <c r="AK28" s="2" t="str">
        <f t="shared" si="26"/>
        <v>N.A.</v>
      </c>
      <c r="AL28" s="2" t="str">
        <f t="shared" si="27"/>
        <v>N.A.</v>
      </c>
      <c r="AM28" s="2" t="str">
        <f t="shared" si="28"/>
        <v>N.A.</v>
      </c>
      <c r="AN28" s="2" t="str">
        <f t="shared" si="29"/>
        <v>N.A.</v>
      </c>
      <c r="AO28" s="2" t="str">
        <f t="shared" si="30"/>
        <v>N.A.</v>
      </c>
      <c r="AP28" s="15">
        <f t="shared" si="31"/>
        <v>3225</v>
      </c>
      <c r="AQ28" s="13" t="str">
        <f t="shared" si="32"/>
        <v>N.A.</v>
      </c>
      <c r="AR28" s="14">
        <f t="shared" si="33"/>
        <v>3225</v>
      </c>
    </row>
    <row r="29" spans="1:44" ht="15" customHeight="1" thickBot="1" x14ac:dyDescent="0.3">
      <c r="A29" s="3" t="s">
        <v>14</v>
      </c>
      <c r="B29" s="2">
        <v>12399460.000000002</v>
      </c>
      <c r="C29" s="2">
        <v>94898059.999999985</v>
      </c>
      <c r="D29" s="2">
        <v>15538310</v>
      </c>
      <c r="E29" s="2">
        <v>0</v>
      </c>
      <c r="F29" s="2"/>
      <c r="G29" s="2">
        <v>0</v>
      </c>
      <c r="H29" s="2"/>
      <c r="I29" s="2">
        <v>4784000</v>
      </c>
      <c r="J29" s="2">
        <v>0</v>
      </c>
      <c r="K29" s="2"/>
      <c r="L29" s="1">
        <f t="shared" si="34"/>
        <v>27937770</v>
      </c>
      <c r="M29" s="13">
        <f t="shared" si="35"/>
        <v>99682059.999999985</v>
      </c>
      <c r="N29" s="14">
        <f t="shared" si="36"/>
        <v>127619829.99999999</v>
      </c>
      <c r="P29" s="3" t="s">
        <v>14</v>
      </c>
      <c r="Q29" s="2">
        <v>3126</v>
      </c>
      <c r="R29" s="2">
        <v>14434</v>
      </c>
      <c r="S29" s="2">
        <v>2501</v>
      </c>
      <c r="T29" s="2">
        <v>197</v>
      </c>
      <c r="U29" s="2">
        <v>0</v>
      </c>
      <c r="V29" s="2">
        <v>351</v>
      </c>
      <c r="W29" s="2">
        <v>0</v>
      </c>
      <c r="X29" s="2">
        <v>944</v>
      </c>
      <c r="Y29" s="2">
        <v>370</v>
      </c>
      <c r="Z29" s="2">
        <v>0</v>
      </c>
      <c r="AA29" s="1">
        <f t="shared" si="37"/>
        <v>5997</v>
      </c>
      <c r="AB29" s="13">
        <f t="shared" si="38"/>
        <v>15926</v>
      </c>
      <c r="AC29" s="14">
        <f t="shared" si="39"/>
        <v>21923</v>
      </c>
      <c r="AE29" s="3" t="s">
        <v>14</v>
      </c>
      <c r="AF29" s="2">
        <f t="shared" si="40"/>
        <v>3966.5579014715299</v>
      </c>
      <c r="AG29" s="2">
        <f t="shared" si="22"/>
        <v>6574.6196480532062</v>
      </c>
      <c r="AH29" s="2">
        <f t="shared" si="23"/>
        <v>6212.8388644542183</v>
      </c>
      <c r="AI29" s="2">
        <f t="shared" si="24"/>
        <v>0</v>
      </c>
      <c r="AJ29" s="2" t="str">
        <f t="shared" si="25"/>
        <v>N.A.</v>
      </c>
      <c r="AK29" s="2">
        <f t="shared" si="26"/>
        <v>0</v>
      </c>
      <c r="AL29" s="2" t="str">
        <f t="shared" si="27"/>
        <v>N.A.</v>
      </c>
      <c r="AM29" s="2">
        <f t="shared" si="28"/>
        <v>5067.7966101694919</v>
      </c>
      <c r="AN29" s="2">
        <f t="shared" si="29"/>
        <v>0</v>
      </c>
      <c r="AO29" s="2" t="str">
        <f t="shared" si="30"/>
        <v>N.A.</v>
      </c>
      <c r="AP29" s="15">
        <f t="shared" si="31"/>
        <v>4658.6243121560783</v>
      </c>
      <c r="AQ29" s="13">
        <f t="shared" si="32"/>
        <v>6259.0769810372967</v>
      </c>
      <c r="AR29" s="14">
        <f t="shared" si="33"/>
        <v>5821.2758290379961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34"/>
        <v>0</v>
      </c>
      <c r="M30" s="13">
        <f t="shared" si="35"/>
        <v>0</v>
      </c>
      <c r="N30" s="14">
        <f t="shared" si="36"/>
        <v>0</v>
      </c>
      <c r="P30" s="3" t="s">
        <v>15</v>
      </c>
      <c r="Q30" s="2">
        <v>154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37"/>
        <v>154</v>
      </c>
      <c r="AB30" s="13">
        <f t="shared" si="38"/>
        <v>0</v>
      </c>
      <c r="AC30" s="17">
        <f t="shared" si="39"/>
        <v>154</v>
      </c>
      <c r="AE30" s="3" t="s">
        <v>15</v>
      </c>
      <c r="AF30" s="2">
        <f t="shared" si="40"/>
        <v>0</v>
      </c>
      <c r="AG30" s="2" t="str">
        <f t="shared" si="22"/>
        <v>N.A.</v>
      </c>
      <c r="AH30" s="2" t="str">
        <f t="shared" si="23"/>
        <v>N.A.</v>
      </c>
      <c r="AI30" s="2" t="str">
        <f t="shared" si="24"/>
        <v>N.A.</v>
      </c>
      <c r="AJ30" s="2" t="str">
        <f t="shared" si="25"/>
        <v>N.A.</v>
      </c>
      <c r="AK30" s="2" t="str">
        <f t="shared" si="26"/>
        <v>N.A.</v>
      </c>
      <c r="AL30" s="2" t="str">
        <f t="shared" si="27"/>
        <v>N.A.</v>
      </c>
      <c r="AM30" s="2" t="str">
        <f t="shared" si="28"/>
        <v>N.A.</v>
      </c>
      <c r="AN30" s="2" t="str">
        <f t="shared" si="29"/>
        <v>N.A.</v>
      </c>
      <c r="AO30" s="2" t="str">
        <f t="shared" si="30"/>
        <v>N.A.</v>
      </c>
      <c r="AP30" s="15">
        <f t="shared" si="31"/>
        <v>0</v>
      </c>
      <c r="AQ30" s="13" t="str">
        <f t="shared" si="32"/>
        <v>N.A.</v>
      </c>
      <c r="AR30" s="14">
        <f t="shared" si="33"/>
        <v>0</v>
      </c>
    </row>
    <row r="31" spans="1:44" ht="15" customHeight="1" thickBot="1" x14ac:dyDescent="0.3">
      <c r="A31" s="4" t="s">
        <v>16</v>
      </c>
      <c r="B31" s="2">
        <v>20819304.999999996</v>
      </c>
      <c r="C31" s="2">
        <v>94898059.999999985</v>
      </c>
      <c r="D31" s="2">
        <v>24929000.000000004</v>
      </c>
      <c r="E31" s="2">
        <v>0</v>
      </c>
      <c r="F31" s="2">
        <v>5428100</v>
      </c>
      <c r="G31" s="2">
        <v>0</v>
      </c>
      <c r="H31" s="2">
        <v>10237040</v>
      </c>
      <c r="I31" s="2">
        <v>4784000</v>
      </c>
      <c r="J31" s="2">
        <v>0</v>
      </c>
      <c r="K31" s="2"/>
      <c r="L31" s="1">
        <f t="shared" ref="L31" si="41">B31+D31+F31+H31+J31</f>
        <v>61413445</v>
      </c>
      <c r="M31" s="13">
        <f t="shared" ref="M31" si="42">C31+E31+G31+I31+K31</f>
        <v>99682059.999999985</v>
      </c>
      <c r="N31" s="17">
        <f t="shared" ref="N31" si="43">L31+M31</f>
        <v>161095505</v>
      </c>
      <c r="P31" s="4" t="s">
        <v>16</v>
      </c>
      <c r="Q31" s="2">
        <v>5321</v>
      </c>
      <c r="R31" s="2">
        <v>14434</v>
      </c>
      <c r="S31" s="2">
        <v>3818</v>
      </c>
      <c r="T31" s="2">
        <v>197</v>
      </c>
      <c r="U31" s="2">
        <v>1120</v>
      </c>
      <c r="V31" s="2">
        <v>351</v>
      </c>
      <c r="W31" s="2">
        <v>1853</v>
      </c>
      <c r="X31" s="2">
        <v>944</v>
      </c>
      <c r="Y31" s="2">
        <v>370</v>
      </c>
      <c r="Z31" s="2">
        <v>0</v>
      </c>
      <c r="AA31" s="1">
        <f t="shared" ref="AA31" si="44">Q31+S31+U31+W31+Y31</f>
        <v>12482</v>
      </c>
      <c r="AB31" s="13">
        <f t="shared" ref="AB31" si="45">R31+T31+V31+X31+Z31</f>
        <v>15926</v>
      </c>
      <c r="AC31" s="14">
        <f t="shared" ref="AC31" si="46">AA31+AB31</f>
        <v>28408</v>
      </c>
      <c r="AE31" s="4" t="s">
        <v>16</v>
      </c>
      <c r="AF31" s="2">
        <f t="shared" si="40"/>
        <v>3912.6677316293922</v>
      </c>
      <c r="AG31" s="2">
        <f t="shared" si="22"/>
        <v>6574.6196480532062</v>
      </c>
      <c r="AH31" s="2">
        <f t="shared" si="23"/>
        <v>6529.3347302252496</v>
      </c>
      <c r="AI31" s="2">
        <f t="shared" si="24"/>
        <v>0</v>
      </c>
      <c r="AJ31" s="2">
        <f t="shared" si="25"/>
        <v>4846.5178571428569</v>
      </c>
      <c r="AK31" s="2">
        <f t="shared" si="26"/>
        <v>0</v>
      </c>
      <c r="AL31" s="2">
        <f t="shared" si="27"/>
        <v>5524.5763626551534</v>
      </c>
      <c r="AM31" s="2">
        <f t="shared" si="28"/>
        <v>5067.7966101694919</v>
      </c>
      <c r="AN31" s="2">
        <f t="shared" si="29"/>
        <v>0</v>
      </c>
      <c r="AO31" s="2" t="str">
        <f t="shared" si="30"/>
        <v>N.A.</v>
      </c>
      <c r="AP31" s="15">
        <f t="shared" ref="AP31" si="47">IFERROR(L31/AA31, "N.A.")</f>
        <v>4920.1606313090851</v>
      </c>
      <c r="AQ31" s="13">
        <f t="shared" ref="AQ31" si="48">IFERROR(M31/AB31, "N.A.")</f>
        <v>6259.0769810372967</v>
      </c>
      <c r="AR31" s="14">
        <f t="shared" ref="AR31" si="49">IFERROR(N31/AC31, "N.A.")</f>
        <v>5670.7795339341028</v>
      </c>
    </row>
    <row r="32" spans="1:44" ht="15" customHeight="1" thickBot="1" x14ac:dyDescent="0.3">
      <c r="A32" s="5" t="s">
        <v>0</v>
      </c>
      <c r="B32" s="24">
        <f>B31+C31</f>
        <v>115717364.99999999</v>
      </c>
      <c r="C32" s="26"/>
      <c r="D32" s="24">
        <f>D31+E31</f>
        <v>24929000.000000004</v>
      </c>
      <c r="E32" s="26"/>
      <c r="F32" s="24">
        <f>F31+G31</f>
        <v>5428100</v>
      </c>
      <c r="G32" s="26"/>
      <c r="H32" s="24">
        <f>H31+I31</f>
        <v>15021040</v>
      </c>
      <c r="I32" s="26"/>
      <c r="J32" s="24">
        <f>J31+K31</f>
        <v>0</v>
      </c>
      <c r="K32" s="26"/>
      <c r="L32" s="24">
        <f>L31+M31</f>
        <v>161095505</v>
      </c>
      <c r="M32" s="25"/>
      <c r="N32" s="18">
        <f>B32+D32+F32+H32+J32</f>
        <v>161095505</v>
      </c>
      <c r="P32" s="5" t="s">
        <v>0</v>
      </c>
      <c r="Q32" s="24">
        <f>Q31+R31</f>
        <v>19755</v>
      </c>
      <c r="R32" s="26"/>
      <c r="S32" s="24">
        <f>S31+T31</f>
        <v>4015</v>
      </c>
      <c r="T32" s="26"/>
      <c r="U32" s="24">
        <f>U31+V31</f>
        <v>1471</v>
      </c>
      <c r="V32" s="26"/>
      <c r="W32" s="24">
        <f>W31+X31</f>
        <v>2797</v>
      </c>
      <c r="X32" s="26"/>
      <c r="Y32" s="24">
        <f>Y31+Z31</f>
        <v>370</v>
      </c>
      <c r="Z32" s="26"/>
      <c r="AA32" s="24">
        <f>AA31+AB31</f>
        <v>28408</v>
      </c>
      <c r="AB32" s="26"/>
      <c r="AC32" s="19">
        <f>Q32+S32+U32+W32+Y32</f>
        <v>28408</v>
      </c>
      <c r="AE32" s="5" t="s">
        <v>0</v>
      </c>
      <c r="AF32" s="27">
        <f>IFERROR(B32/Q32,"N.A.")</f>
        <v>5857.624145785876</v>
      </c>
      <c r="AG32" s="28"/>
      <c r="AH32" s="27">
        <f>IFERROR(D32/S32,"N.A.")</f>
        <v>6208.9663760896647</v>
      </c>
      <c r="AI32" s="28"/>
      <c r="AJ32" s="27">
        <f>IFERROR(F32/U32,"N.A.")</f>
        <v>3690.0747790618625</v>
      </c>
      <c r="AK32" s="28"/>
      <c r="AL32" s="27">
        <f>IFERROR(H32/W32,"N.A.")</f>
        <v>5370.4111548087239</v>
      </c>
      <c r="AM32" s="28"/>
      <c r="AN32" s="27">
        <f>IFERROR(J32/Y32,"N.A.")</f>
        <v>0</v>
      </c>
      <c r="AO32" s="28"/>
      <c r="AP32" s="27">
        <f>IFERROR(L32/AA32,"N.A.")</f>
        <v>5670.7795339341028</v>
      </c>
      <c r="AQ32" s="28"/>
      <c r="AR32" s="16">
        <f>IFERROR(N32/AC32, "N.A.")</f>
        <v>5670.7795339341028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1386750.0000000002</v>
      </c>
      <c r="C39" s="2"/>
      <c r="D39" s="2"/>
      <c r="E39" s="2"/>
      <c r="F39" s="2"/>
      <c r="G39" s="2"/>
      <c r="H39" s="2">
        <v>2181735.0000000005</v>
      </c>
      <c r="I39" s="2"/>
      <c r="J39" s="2">
        <v>0</v>
      </c>
      <c r="K39" s="2"/>
      <c r="L39" s="1">
        <f>B39+D39+F39+H39+J39</f>
        <v>3568485.0000000009</v>
      </c>
      <c r="M39" s="13">
        <f>C39+E39+G39+I39+K39</f>
        <v>0</v>
      </c>
      <c r="N39" s="14">
        <f>L39+M39</f>
        <v>3568485.0000000009</v>
      </c>
      <c r="P39" s="3" t="s">
        <v>12</v>
      </c>
      <c r="Q39" s="2">
        <v>655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1001</v>
      </c>
      <c r="X39" s="2">
        <v>0</v>
      </c>
      <c r="Y39" s="2">
        <v>420</v>
      </c>
      <c r="Z39" s="2">
        <v>0</v>
      </c>
      <c r="AA39" s="1">
        <f>Q39+S39+U39+W39+Y39</f>
        <v>2076</v>
      </c>
      <c r="AB39" s="13">
        <f>R39+T39+V39+X39+Z39</f>
        <v>0</v>
      </c>
      <c r="AC39" s="14">
        <f>AA39+AB39</f>
        <v>2076</v>
      </c>
      <c r="AE39" s="3" t="s">
        <v>12</v>
      </c>
      <c r="AF39" s="2">
        <f>IFERROR(B39/Q39, "N.A.")</f>
        <v>2117.1755725190842</v>
      </c>
      <c r="AG39" s="2" t="str">
        <f t="shared" ref="AG39:AG43" si="50">IFERROR(C39/R39, "N.A.")</f>
        <v>N.A.</v>
      </c>
      <c r="AH39" s="2" t="str">
        <f t="shared" ref="AH39:AH43" si="51">IFERROR(D39/S39, "N.A.")</f>
        <v>N.A.</v>
      </c>
      <c r="AI39" s="2" t="str">
        <f t="shared" ref="AI39:AI43" si="52">IFERROR(E39/T39, "N.A.")</f>
        <v>N.A.</v>
      </c>
      <c r="AJ39" s="2" t="str">
        <f t="shared" ref="AJ39:AJ43" si="53">IFERROR(F39/U39, "N.A.")</f>
        <v>N.A.</v>
      </c>
      <c r="AK39" s="2" t="str">
        <f t="shared" ref="AK39:AK43" si="54">IFERROR(G39/V39, "N.A.")</f>
        <v>N.A.</v>
      </c>
      <c r="AL39" s="2">
        <f t="shared" ref="AL39:AL43" si="55">IFERROR(H39/W39, "N.A.")</f>
        <v>2179.5554445554449</v>
      </c>
      <c r="AM39" s="2" t="str">
        <f t="shared" ref="AM39:AM43" si="56">IFERROR(I39/X39, "N.A.")</f>
        <v>N.A.</v>
      </c>
      <c r="AN39" s="2">
        <f t="shared" ref="AN39:AN43" si="57">IFERROR(J39/Y39, "N.A.")</f>
        <v>0</v>
      </c>
      <c r="AO39" s="2" t="str">
        <f t="shared" ref="AO39:AO43" si="58">IFERROR(K39/Z39, "N.A.")</f>
        <v>N.A.</v>
      </c>
      <c r="AP39" s="15">
        <f t="shared" ref="AP39:AP42" si="59">IFERROR(L39/AA39, "N.A.")</f>
        <v>1718.9234104046247</v>
      </c>
      <c r="AQ39" s="13" t="str">
        <f t="shared" ref="AQ39:AQ42" si="60">IFERROR(M39/AB39, "N.A.")</f>
        <v>N.A.</v>
      </c>
      <c r="AR39" s="14">
        <f t="shared" ref="AR39:AR42" si="61">IFERROR(N39/AC39, "N.A.")</f>
        <v>1718.9234104046247</v>
      </c>
    </row>
    <row r="40" spans="1:44" ht="15" customHeight="1" thickBot="1" x14ac:dyDescent="0.3">
      <c r="A40" s="3" t="s">
        <v>13</v>
      </c>
      <c r="B40" s="2">
        <v>3861025</v>
      </c>
      <c r="C40" s="2">
        <v>836780</v>
      </c>
      <c r="D40" s="2"/>
      <c r="E40" s="2"/>
      <c r="F40" s="2"/>
      <c r="G40" s="2"/>
      <c r="H40" s="2"/>
      <c r="I40" s="2"/>
      <c r="J40" s="2"/>
      <c r="K40" s="2"/>
      <c r="L40" s="1">
        <f t="shared" ref="L40:L42" si="62">B40+D40+F40+H40+J40</f>
        <v>3861025</v>
      </c>
      <c r="M40" s="13">
        <f t="shared" ref="M40:M42" si="63">C40+E40+G40+I40+K40</f>
        <v>836780</v>
      </c>
      <c r="N40" s="14">
        <f t="shared" ref="N40:N42" si="64">L40+M40</f>
        <v>4697805</v>
      </c>
      <c r="P40" s="3" t="s">
        <v>13</v>
      </c>
      <c r="Q40" s="2">
        <v>1291</v>
      </c>
      <c r="R40" s="2">
        <v>278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A42" si="65">Q40+S40+U40+W40+Y40</f>
        <v>1291</v>
      </c>
      <c r="AB40" s="13">
        <f t="shared" ref="AB40:AB42" si="66">R40+T40+V40+X40+Z40</f>
        <v>278</v>
      </c>
      <c r="AC40" s="14">
        <f t="shared" ref="AC40:AC42" si="67">AA40+AB40</f>
        <v>1569</v>
      </c>
      <c r="AE40" s="3" t="s">
        <v>13</v>
      </c>
      <c r="AF40" s="2">
        <f t="shared" ref="AF40:AF43" si="68">IFERROR(B40/Q40, "N.A.")</f>
        <v>2990.7242447714948</v>
      </c>
      <c r="AG40" s="2">
        <f t="shared" si="50"/>
        <v>3010</v>
      </c>
      <c r="AH40" s="2" t="str">
        <f t="shared" si="51"/>
        <v>N.A.</v>
      </c>
      <c r="AI40" s="2" t="str">
        <f t="shared" si="52"/>
        <v>N.A.</v>
      </c>
      <c r="AJ40" s="2" t="str">
        <f t="shared" si="53"/>
        <v>N.A.</v>
      </c>
      <c r="AK40" s="2" t="str">
        <f t="shared" si="54"/>
        <v>N.A.</v>
      </c>
      <c r="AL40" s="2" t="str">
        <f t="shared" si="55"/>
        <v>N.A.</v>
      </c>
      <c r="AM40" s="2" t="str">
        <f t="shared" si="56"/>
        <v>N.A.</v>
      </c>
      <c r="AN40" s="2" t="str">
        <f t="shared" si="57"/>
        <v>N.A.</v>
      </c>
      <c r="AO40" s="2" t="str">
        <f t="shared" si="58"/>
        <v>N.A.</v>
      </c>
      <c r="AP40" s="15">
        <f t="shared" si="59"/>
        <v>2990.7242447714948</v>
      </c>
      <c r="AQ40" s="13">
        <f t="shared" si="60"/>
        <v>3010</v>
      </c>
      <c r="AR40" s="14">
        <f t="shared" si="61"/>
        <v>2994.1395793499046</v>
      </c>
    </row>
    <row r="41" spans="1:44" ht="15" customHeight="1" thickBot="1" x14ac:dyDescent="0.3">
      <c r="A41" s="3" t="s">
        <v>14</v>
      </c>
      <c r="B41" s="2">
        <v>7371320.0000000009</v>
      </c>
      <c r="C41" s="2">
        <v>44361689.999999978</v>
      </c>
      <c r="D41" s="2">
        <v>8987700.0000000019</v>
      </c>
      <c r="E41" s="2"/>
      <c r="F41" s="2"/>
      <c r="G41" s="2">
        <v>3940000</v>
      </c>
      <c r="H41" s="2"/>
      <c r="I41" s="2">
        <v>2955000.0000000005</v>
      </c>
      <c r="J41" s="2">
        <v>0</v>
      </c>
      <c r="K41" s="2"/>
      <c r="L41" s="1">
        <f t="shared" si="62"/>
        <v>16359020.000000004</v>
      </c>
      <c r="M41" s="13">
        <f t="shared" si="63"/>
        <v>51256689.999999978</v>
      </c>
      <c r="N41" s="14">
        <f t="shared" si="64"/>
        <v>67615709.999999985</v>
      </c>
      <c r="P41" s="3" t="s">
        <v>14</v>
      </c>
      <c r="Q41" s="2">
        <v>2138</v>
      </c>
      <c r="R41" s="2">
        <v>9270</v>
      </c>
      <c r="S41" s="2">
        <v>913</v>
      </c>
      <c r="T41" s="2">
        <v>0</v>
      </c>
      <c r="U41" s="2">
        <v>0</v>
      </c>
      <c r="V41" s="2">
        <v>197</v>
      </c>
      <c r="W41" s="2">
        <v>0</v>
      </c>
      <c r="X41" s="2">
        <v>702</v>
      </c>
      <c r="Y41" s="2">
        <v>420</v>
      </c>
      <c r="Z41" s="2">
        <v>0</v>
      </c>
      <c r="AA41" s="1">
        <f t="shared" si="65"/>
        <v>3471</v>
      </c>
      <c r="AB41" s="13">
        <f t="shared" si="66"/>
        <v>10169</v>
      </c>
      <c r="AC41" s="14">
        <f t="shared" si="67"/>
        <v>13640</v>
      </c>
      <c r="AE41" s="3" t="s">
        <v>14</v>
      </c>
      <c r="AF41" s="2">
        <f t="shared" si="68"/>
        <v>3447.7642656688499</v>
      </c>
      <c r="AG41" s="2">
        <f t="shared" si="50"/>
        <v>4785.5113268608393</v>
      </c>
      <c r="AH41" s="2">
        <f t="shared" si="51"/>
        <v>9844.1401971522482</v>
      </c>
      <c r="AI41" s="2" t="str">
        <f t="shared" si="52"/>
        <v>N.A.</v>
      </c>
      <c r="AJ41" s="2" t="str">
        <f t="shared" si="53"/>
        <v>N.A.</v>
      </c>
      <c r="AK41" s="2">
        <f t="shared" si="54"/>
        <v>20000</v>
      </c>
      <c r="AL41" s="2" t="str">
        <f t="shared" si="55"/>
        <v>N.A.</v>
      </c>
      <c r="AM41" s="2">
        <f t="shared" si="56"/>
        <v>4209.4017094017099</v>
      </c>
      <c r="AN41" s="2">
        <f t="shared" si="57"/>
        <v>0</v>
      </c>
      <c r="AO41" s="2" t="str">
        <f t="shared" si="58"/>
        <v>N.A.</v>
      </c>
      <c r="AP41" s="15">
        <f t="shared" si="59"/>
        <v>4713.0567559781057</v>
      </c>
      <c r="AQ41" s="13">
        <f t="shared" si="60"/>
        <v>5040.4848067656585</v>
      </c>
      <c r="AR41" s="14">
        <f t="shared" si="61"/>
        <v>4957.1634897360691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62"/>
        <v>0</v>
      </c>
      <c r="M42" s="13">
        <f t="shared" si="63"/>
        <v>0</v>
      </c>
      <c r="N42" s="14">
        <f t="shared" si="64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65"/>
        <v>0</v>
      </c>
      <c r="AB42" s="13">
        <f t="shared" si="66"/>
        <v>0</v>
      </c>
      <c r="AC42" s="14">
        <f t="shared" si="67"/>
        <v>0</v>
      </c>
      <c r="AE42" s="3" t="s">
        <v>15</v>
      </c>
      <c r="AF42" s="2" t="str">
        <f t="shared" si="68"/>
        <v>N.A.</v>
      </c>
      <c r="AG42" s="2" t="str">
        <f t="shared" si="50"/>
        <v>N.A.</v>
      </c>
      <c r="AH42" s="2" t="str">
        <f t="shared" si="51"/>
        <v>N.A.</v>
      </c>
      <c r="AI42" s="2" t="str">
        <f t="shared" si="52"/>
        <v>N.A.</v>
      </c>
      <c r="AJ42" s="2" t="str">
        <f t="shared" si="53"/>
        <v>N.A.</v>
      </c>
      <c r="AK42" s="2" t="str">
        <f t="shared" si="54"/>
        <v>N.A.</v>
      </c>
      <c r="AL42" s="2" t="str">
        <f t="shared" si="55"/>
        <v>N.A.</v>
      </c>
      <c r="AM42" s="2" t="str">
        <f t="shared" si="56"/>
        <v>N.A.</v>
      </c>
      <c r="AN42" s="2" t="str">
        <f t="shared" si="57"/>
        <v>N.A.</v>
      </c>
      <c r="AO42" s="2" t="str">
        <f t="shared" si="58"/>
        <v>N.A.</v>
      </c>
      <c r="AP42" s="15" t="str">
        <f t="shared" si="59"/>
        <v>N.A.</v>
      </c>
      <c r="AQ42" s="13" t="str">
        <f t="shared" si="60"/>
        <v>N.A.</v>
      </c>
      <c r="AR42" s="14" t="str">
        <f t="shared" si="61"/>
        <v>N.A.</v>
      </c>
    </row>
    <row r="43" spans="1:44" ht="15" customHeight="1" thickBot="1" x14ac:dyDescent="0.3">
      <c r="A43" s="4" t="s">
        <v>16</v>
      </c>
      <c r="B43" s="2">
        <v>12619094.999999998</v>
      </c>
      <c r="C43" s="2">
        <v>45198470.000000007</v>
      </c>
      <c r="D43" s="2">
        <v>8987700.0000000019</v>
      </c>
      <c r="E43" s="2"/>
      <c r="F43" s="2"/>
      <c r="G43" s="2">
        <v>3940000</v>
      </c>
      <c r="H43" s="2">
        <v>2181735.0000000005</v>
      </c>
      <c r="I43" s="2">
        <v>2955000.0000000005</v>
      </c>
      <c r="J43" s="2">
        <v>0</v>
      </c>
      <c r="K43" s="2"/>
      <c r="L43" s="1">
        <f t="shared" ref="L43" si="69">B43+D43+F43+H43+J43</f>
        <v>23788530</v>
      </c>
      <c r="M43" s="13">
        <f t="shared" ref="M43" si="70">C43+E43+G43+I43+K43</f>
        <v>52093470.000000007</v>
      </c>
      <c r="N43" s="17">
        <f t="shared" ref="N43" si="71">L43+M43</f>
        <v>75882000</v>
      </c>
      <c r="P43" s="4" t="s">
        <v>16</v>
      </c>
      <c r="Q43" s="2">
        <v>4084</v>
      </c>
      <c r="R43" s="2">
        <v>9548</v>
      </c>
      <c r="S43" s="2">
        <v>913</v>
      </c>
      <c r="T43" s="2">
        <v>0</v>
      </c>
      <c r="U43" s="2">
        <v>0</v>
      </c>
      <c r="V43" s="2">
        <v>197</v>
      </c>
      <c r="W43" s="2">
        <v>1001</v>
      </c>
      <c r="X43" s="2">
        <v>702</v>
      </c>
      <c r="Y43" s="2">
        <v>840</v>
      </c>
      <c r="Z43" s="2">
        <v>0</v>
      </c>
      <c r="AA43" s="1">
        <f t="shared" ref="AA43" si="72">Q43+S43+U43+W43+Y43</f>
        <v>6838</v>
      </c>
      <c r="AB43" s="13">
        <f t="shared" ref="AB43" si="73">R43+T43+V43+X43+Z43</f>
        <v>10447</v>
      </c>
      <c r="AC43" s="17">
        <f t="shared" ref="AC43" si="74">AA43+AB43</f>
        <v>17285</v>
      </c>
      <c r="AE43" s="4" t="s">
        <v>16</v>
      </c>
      <c r="AF43" s="2">
        <f t="shared" si="68"/>
        <v>3089.8861410381974</v>
      </c>
      <c r="AG43" s="2">
        <f t="shared" si="50"/>
        <v>4733.8154587348145</v>
      </c>
      <c r="AH43" s="2">
        <f t="shared" si="51"/>
        <v>9844.1401971522482</v>
      </c>
      <c r="AI43" s="2" t="str">
        <f t="shared" si="52"/>
        <v>N.A.</v>
      </c>
      <c r="AJ43" s="2" t="str">
        <f t="shared" si="53"/>
        <v>N.A.</v>
      </c>
      <c r="AK43" s="2">
        <f t="shared" si="54"/>
        <v>20000</v>
      </c>
      <c r="AL43" s="2">
        <f t="shared" si="55"/>
        <v>2179.5554445554449</v>
      </c>
      <c r="AM43" s="2">
        <f t="shared" si="56"/>
        <v>4209.4017094017099</v>
      </c>
      <c r="AN43" s="2">
        <f t="shared" si="57"/>
        <v>0</v>
      </c>
      <c r="AO43" s="2" t="str">
        <f t="shared" si="58"/>
        <v>N.A.</v>
      </c>
      <c r="AP43" s="15">
        <f t="shared" ref="AP43" si="75">IFERROR(L43/AA43, "N.A.")</f>
        <v>3478.8724773325534</v>
      </c>
      <c r="AQ43" s="13">
        <f t="shared" ref="AQ43" si="76">IFERROR(M43/AB43, "N.A.")</f>
        <v>4986.4525701158236</v>
      </c>
      <c r="AR43" s="14">
        <f t="shared" ref="AR43" si="77">IFERROR(N43/AC43, "N.A.")</f>
        <v>4390.0491755857684</v>
      </c>
    </row>
    <row r="44" spans="1:44" ht="15" customHeight="1" thickBot="1" x14ac:dyDescent="0.3">
      <c r="A44" s="5" t="s">
        <v>0</v>
      </c>
      <c r="B44" s="24">
        <f>B43+C43</f>
        <v>57817565.000000007</v>
      </c>
      <c r="C44" s="26"/>
      <c r="D44" s="24">
        <f>D43+E43</f>
        <v>8987700.0000000019</v>
      </c>
      <c r="E44" s="26"/>
      <c r="F44" s="24">
        <f>F43+G43</f>
        <v>3940000</v>
      </c>
      <c r="G44" s="26"/>
      <c r="H44" s="24">
        <f>H43+I43</f>
        <v>5136735.0000000009</v>
      </c>
      <c r="I44" s="26"/>
      <c r="J44" s="24">
        <f>J43+K43</f>
        <v>0</v>
      </c>
      <c r="K44" s="26"/>
      <c r="L44" s="24">
        <f>L43+M43</f>
        <v>75882000</v>
      </c>
      <c r="M44" s="25"/>
      <c r="N44" s="18">
        <f>B44+D44+F44+H44+J44</f>
        <v>75882000</v>
      </c>
      <c r="P44" s="5" t="s">
        <v>0</v>
      </c>
      <c r="Q44" s="24">
        <f>Q43+R43</f>
        <v>13632</v>
      </c>
      <c r="R44" s="26"/>
      <c r="S44" s="24">
        <f>S43+T43</f>
        <v>913</v>
      </c>
      <c r="T44" s="26"/>
      <c r="U44" s="24">
        <f>U43+V43</f>
        <v>197</v>
      </c>
      <c r="V44" s="26"/>
      <c r="W44" s="24">
        <f>W43+X43</f>
        <v>1703</v>
      </c>
      <c r="X44" s="26"/>
      <c r="Y44" s="24">
        <f>Y43+Z43</f>
        <v>840</v>
      </c>
      <c r="Z44" s="26"/>
      <c r="AA44" s="24">
        <f>AA43+AB43</f>
        <v>17285</v>
      </c>
      <c r="AB44" s="25"/>
      <c r="AC44" s="18">
        <f>Q44+S44+U44+W44+Y44</f>
        <v>17285</v>
      </c>
      <c r="AE44" s="5" t="s">
        <v>0</v>
      </c>
      <c r="AF44" s="27">
        <f>IFERROR(B44/Q44,"N.A.")</f>
        <v>4241.3119865023482</v>
      </c>
      <c r="AG44" s="28"/>
      <c r="AH44" s="27">
        <f>IFERROR(D44/S44,"N.A.")</f>
        <v>9844.1401971522482</v>
      </c>
      <c r="AI44" s="28"/>
      <c r="AJ44" s="27">
        <f>IFERROR(F44/U44,"N.A.")</f>
        <v>20000</v>
      </c>
      <c r="AK44" s="28"/>
      <c r="AL44" s="27">
        <f>IFERROR(H44/W44,"N.A.")</f>
        <v>3016.2859659424548</v>
      </c>
      <c r="AM44" s="28"/>
      <c r="AN44" s="27">
        <f>IFERROR(J44/Y44,"N.A.")</f>
        <v>0</v>
      </c>
      <c r="AO44" s="28"/>
      <c r="AP44" s="27">
        <f>IFERROR(L44/AA44,"N.A.")</f>
        <v>4390.0491755857684</v>
      </c>
      <c r="AQ44" s="28"/>
      <c r="AR44" s="16">
        <f>IFERROR(N44/AC44, "N.A.")</f>
        <v>4390.0491755857684</v>
      </c>
    </row>
  </sheetData>
  <mergeCells count="144"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1904040</v>
      </c>
      <c r="C15" s="2"/>
      <c r="D15" s="2">
        <v>1733760</v>
      </c>
      <c r="E15" s="2"/>
      <c r="F15" s="2">
        <v>1083600</v>
      </c>
      <c r="G15" s="2"/>
      <c r="H15" s="2">
        <v>7244340</v>
      </c>
      <c r="I15" s="2"/>
      <c r="J15" s="2">
        <v>0</v>
      </c>
      <c r="K15" s="2"/>
      <c r="L15" s="1">
        <f>B15+D15+F15+H15+J15</f>
        <v>11965740</v>
      </c>
      <c r="M15" s="13">
        <f>C15+E15+G15+I15+K15</f>
        <v>0</v>
      </c>
      <c r="N15" s="14">
        <f>L15+M15</f>
        <v>11965740</v>
      </c>
      <c r="P15" s="3" t="s">
        <v>12</v>
      </c>
      <c r="Q15" s="2">
        <v>369</v>
      </c>
      <c r="R15" s="2">
        <v>0</v>
      </c>
      <c r="S15" s="2">
        <v>168</v>
      </c>
      <c r="T15" s="2">
        <v>0</v>
      </c>
      <c r="U15" s="2">
        <v>168</v>
      </c>
      <c r="V15" s="2">
        <v>0</v>
      </c>
      <c r="W15" s="2">
        <v>2181</v>
      </c>
      <c r="X15" s="2">
        <v>0</v>
      </c>
      <c r="Y15" s="2">
        <v>570</v>
      </c>
      <c r="Z15" s="2">
        <v>0</v>
      </c>
      <c r="AA15" s="1">
        <f>Q15+S15+U15+W15+Y15</f>
        <v>3456</v>
      </c>
      <c r="AB15" s="13">
        <f>R15+T15+V15+X15+Z15</f>
        <v>0</v>
      </c>
      <c r="AC15" s="14">
        <f>AA15+AB15</f>
        <v>3456</v>
      </c>
      <c r="AE15" s="3" t="s">
        <v>12</v>
      </c>
      <c r="AF15" s="2">
        <f>IFERROR(B15/Q15, "N.A.")</f>
        <v>5160</v>
      </c>
      <c r="AG15" s="2" t="str">
        <f t="shared" ref="AG15:AR19" si="0">IFERROR(C15/R15, "N.A.")</f>
        <v>N.A.</v>
      </c>
      <c r="AH15" s="2">
        <f t="shared" si="0"/>
        <v>10320</v>
      </c>
      <c r="AI15" s="2" t="str">
        <f t="shared" si="0"/>
        <v>N.A.</v>
      </c>
      <c r="AJ15" s="2">
        <f t="shared" si="0"/>
        <v>6450</v>
      </c>
      <c r="AK15" s="2" t="str">
        <f t="shared" si="0"/>
        <v>N.A.</v>
      </c>
      <c r="AL15" s="2">
        <f t="shared" si="0"/>
        <v>3321.5680880330124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3462.3090277777778</v>
      </c>
      <c r="AQ15" s="13" t="str">
        <f t="shared" si="0"/>
        <v>N.A.</v>
      </c>
      <c r="AR15" s="14">
        <f t="shared" si="0"/>
        <v>3462.3090277777778</v>
      </c>
    </row>
    <row r="16" spans="1:44" ht="15" customHeight="1" thickBot="1" x14ac:dyDescent="0.3">
      <c r="A16" s="3" t="s">
        <v>13</v>
      </c>
      <c r="B16" s="2">
        <v>86430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86430</v>
      </c>
      <c r="M16" s="13">
        <f t="shared" si="1"/>
        <v>0</v>
      </c>
      <c r="N16" s="14">
        <f t="shared" ref="N16:N18" si="2">L16+M16</f>
        <v>86430</v>
      </c>
      <c r="P16" s="3" t="s">
        <v>13</v>
      </c>
      <c r="Q16" s="2">
        <v>201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201</v>
      </c>
      <c r="AB16" s="13">
        <f t="shared" si="3"/>
        <v>0</v>
      </c>
      <c r="AC16" s="14">
        <f t="shared" ref="AC16:AC18" si="4">AA16+AB16</f>
        <v>201</v>
      </c>
      <c r="AE16" s="3" t="s">
        <v>13</v>
      </c>
      <c r="AF16" s="2">
        <f t="shared" ref="AF16:AF19" si="5">IFERROR(B16/Q16, "N.A.")</f>
        <v>430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430</v>
      </c>
      <c r="AQ16" s="13" t="str">
        <f t="shared" si="0"/>
        <v>N.A.</v>
      </c>
      <c r="AR16" s="14">
        <f t="shared" si="0"/>
        <v>430</v>
      </c>
    </row>
    <row r="17" spans="1:44" ht="15" customHeight="1" thickBot="1" x14ac:dyDescent="0.3">
      <c r="A17" s="3" t="s">
        <v>14</v>
      </c>
      <c r="B17" s="2">
        <v>6117480</v>
      </c>
      <c r="C17" s="2">
        <v>2476707</v>
      </c>
      <c r="D17" s="2"/>
      <c r="E17" s="2"/>
      <c r="F17" s="2"/>
      <c r="G17" s="2"/>
      <c r="H17" s="2"/>
      <c r="I17" s="2">
        <v>1536300</v>
      </c>
      <c r="J17" s="2">
        <v>0</v>
      </c>
      <c r="K17" s="2"/>
      <c r="L17" s="1">
        <f t="shared" si="1"/>
        <v>6117480</v>
      </c>
      <c r="M17" s="13">
        <f t="shared" si="1"/>
        <v>4013007</v>
      </c>
      <c r="N17" s="14">
        <f t="shared" si="2"/>
        <v>10130487</v>
      </c>
      <c r="P17" s="3" t="s">
        <v>14</v>
      </c>
      <c r="Q17" s="2">
        <v>1644</v>
      </c>
      <c r="R17" s="2">
        <v>771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537</v>
      </c>
      <c r="Y17" s="2">
        <v>705</v>
      </c>
      <c r="Z17" s="2">
        <v>0</v>
      </c>
      <c r="AA17" s="1">
        <f t="shared" si="3"/>
        <v>2349</v>
      </c>
      <c r="AB17" s="13">
        <f t="shared" si="3"/>
        <v>1308</v>
      </c>
      <c r="AC17" s="14">
        <f t="shared" si="4"/>
        <v>3657</v>
      </c>
      <c r="AE17" s="3" t="s">
        <v>14</v>
      </c>
      <c r="AF17" s="2">
        <f t="shared" si="5"/>
        <v>3721.094890510949</v>
      </c>
      <c r="AG17" s="2">
        <f t="shared" si="0"/>
        <v>3212.3307392996107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2860.8938547486032</v>
      </c>
      <c r="AN17" s="2">
        <f t="shared" si="0"/>
        <v>0</v>
      </c>
      <c r="AO17" s="2" t="str">
        <f t="shared" si="0"/>
        <v>N.A.</v>
      </c>
      <c r="AP17" s="15">
        <f t="shared" si="0"/>
        <v>2604.2911877394636</v>
      </c>
      <c r="AQ17" s="13">
        <f t="shared" si="0"/>
        <v>3068.0481651376149</v>
      </c>
      <c r="AR17" s="14">
        <f t="shared" si="0"/>
        <v>2770.1632485643972</v>
      </c>
    </row>
    <row r="18" spans="1:44" ht="15" customHeight="1" thickBot="1" x14ac:dyDescent="0.3">
      <c r="A18" s="3" t="s">
        <v>15</v>
      </c>
      <c r="B18" s="2">
        <v>2824152</v>
      </c>
      <c r="C18" s="2">
        <v>777870</v>
      </c>
      <c r="D18" s="2"/>
      <c r="E18" s="2"/>
      <c r="F18" s="2"/>
      <c r="G18" s="2"/>
      <c r="H18" s="2">
        <v>866880</v>
      </c>
      <c r="I18" s="2"/>
      <c r="J18" s="2">
        <v>0</v>
      </c>
      <c r="K18" s="2"/>
      <c r="L18" s="1">
        <f t="shared" si="1"/>
        <v>3691032</v>
      </c>
      <c r="M18" s="13">
        <f t="shared" si="1"/>
        <v>777870</v>
      </c>
      <c r="N18" s="14">
        <f t="shared" si="2"/>
        <v>4468902</v>
      </c>
      <c r="P18" s="3" t="s">
        <v>15</v>
      </c>
      <c r="Q18" s="2">
        <v>906</v>
      </c>
      <c r="R18" s="2">
        <v>201</v>
      </c>
      <c r="S18" s="2">
        <v>0</v>
      </c>
      <c r="T18" s="2">
        <v>0</v>
      </c>
      <c r="U18" s="2">
        <v>0</v>
      </c>
      <c r="V18" s="2">
        <v>0</v>
      </c>
      <c r="W18" s="2">
        <v>1176</v>
      </c>
      <c r="X18" s="2">
        <v>0</v>
      </c>
      <c r="Y18" s="2">
        <v>168</v>
      </c>
      <c r="Z18" s="2">
        <v>0</v>
      </c>
      <c r="AA18" s="1">
        <f t="shared" si="3"/>
        <v>2250</v>
      </c>
      <c r="AB18" s="13">
        <f t="shared" si="3"/>
        <v>201</v>
      </c>
      <c r="AC18" s="17">
        <f t="shared" si="4"/>
        <v>2451</v>
      </c>
      <c r="AE18" s="3" t="s">
        <v>15</v>
      </c>
      <c r="AF18" s="2">
        <f t="shared" si="5"/>
        <v>3117.1655629139073</v>
      </c>
      <c r="AG18" s="2">
        <f t="shared" si="0"/>
        <v>3870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737.14285714285711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1640.4586666666667</v>
      </c>
      <c r="AQ18" s="13">
        <f t="shared" si="0"/>
        <v>3870</v>
      </c>
      <c r="AR18" s="14">
        <f t="shared" si="0"/>
        <v>1823.297429620563</v>
      </c>
    </row>
    <row r="19" spans="1:44" ht="15" customHeight="1" thickBot="1" x14ac:dyDescent="0.3">
      <c r="A19" s="4" t="s">
        <v>16</v>
      </c>
      <c r="B19" s="2">
        <v>10932102.000000002</v>
      </c>
      <c r="C19" s="2">
        <v>3254577</v>
      </c>
      <c r="D19" s="2">
        <v>1733760</v>
      </c>
      <c r="E19" s="2"/>
      <c r="F19" s="2">
        <v>1083600</v>
      </c>
      <c r="G19" s="2"/>
      <c r="H19" s="2">
        <v>8111219.9999999991</v>
      </c>
      <c r="I19" s="2">
        <v>1536300</v>
      </c>
      <c r="J19" s="2">
        <v>0</v>
      </c>
      <c r="K19" s="2"/>
      <c r="L19" s="1">
        <f t="shared" ref="L19" si="6">B19+D19+F19+H19+J19</f>
        <v>21860682</v>
      </c>
      <c r="M19" s="13">
        <f t="shared" ref="M19" si="7">C19+E19+G19+I19+K19</f>
        <v>4790877</v>
      </c>
      <c r="N19" s="17">
        <f t="shared" ref="N19" si="8">L19+M19</f>
        <v>26651559</v>
      </c>
      <c r="P19" s="4" t="s">
        <v>16</v>
      </c>
      <c r="Q19" s="2">
        <v>3120</v>
      </c>
      <c r="R19" s="2">
        <v>972</v>
      </c>
      <c r="S19" s="2">
        <v>168</v>
      </c>
      <c r="T19" s="2">
        <v>0</v>
      </c>
      <c r="U19" s="2">
        <v>168</v>
      </c>
      <c r="V19" s="2">
        <v>0</v>
      </c>
      <c r="W19" s="2">
        <v>3357</v>
      </c>
      <c r="X19" s="2">
        <v>537</v>
      </c>
      <c r="Y19" s="2">
        <v>1443</v>
      </c>
      <c r="Z19" s="2">
        <v>0</v>
      </c>
      <c r="AA19" s="1">
        <f t="shared" ref="AA19" si="9">Q19+S19+U19+W19+Y19</f>
        <v>8256</v>
      </c>
      <c r="AB19" s="13">
        <f t="shared" ref="AB19" si="10">R19+T19+V19+X19+Z19</f>
        <v>1509</v>
      </c>
      <c r="AC19" s="14">
        <f t="shared" ref="AC19" si="11">AA19+AB19</f>
        <v>9765</v>
      </c>
      <c r="AE19" s="4" t="s">
        <v>16</v>
      </c>
      <c r="AF19" s="2">
        <f t="shared" si="5"/>
        <v>3503.8788461538466</v>
      </c>
      <c r="AG19" s="2">
        <f t="shared" si="0"/>
        <v>3348.3302469135801</v>
      </c>
      <c r="AH19" s="2">
        <f t="shared" si="0"/>
        <v>10320</v>
      </c>
      <c r="AI19" s="2" t="str">
        <f t="shared" si="0"/>
        <v>N.A.</v>
      </c>
      <c r="AJ19" s="2">
        <f t="shared" si="0"/>
        <v>6450</v>
      </c>
      <c r="AK19" s="2" t="str">
        <f t="shared" si="0"/>
        <v>N.A.</v>
      </c>
      <c r="AL19" s="2">
        <f t="shared" si="0"/>
        <v>2416.2109025915993</v>
      </c>
      <c r="AM19" s="2">
        <f t="shared" si="0"/>
        <v>2860.8938547486032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2647.8539244186045</v>
      </c>
      <c r="AQ19" s="13">
        <f t="shared" ref="AQ19" si="13">IFERROR(M19/AB19, "N.A.")</f>
        <v>3174.8687872763421</v>
      </c>
      <c r="AR19" s="14">
        <f t="shared" ref="AR19" si="14">IFERROR(N19/AC19, "N.A.")</f>
        <v>2729.2943164362518</v>
      </c>
    </row>
    <row r="20" spans="1:44" ht="15" customHeight="1" thickBot="1" x14ac:dyDescent="0.3">
      <c r="A20" s="5" t="s">
        <v>0</v>
      </c>
      <c r="B20" s="24">
        <f>B19+C19</f>
        <v>14186679.000000002</v>
      </c>
      <c r="C20" s="26"/>
      <c r="D20" s="24">
        <f>D19+E19</f>
        <v>1733760</v>
      </c>
      <c r="E20" s="26"/>
      <c r="F20" s="24">
        <f>F19+G19</f>
        <v>1083600</v>
      </c>
      <c r="G20" s="26"/>
      <c r="H20" s="24">
        <f>H19+I19</f>
        <v>9647520</v>
      </c>
      <c r="I20" s="26"/>
      <c r="J20" s="24">
        <f>J19+K19</f>
        <v>0</v>
      </c>
      <c r="K20" s="26"/>
      <c r="L20" s="24">
        <f>L19+M19</f>
        <v>26651559</v>
      </c>
      <c r="M20" s="25"/>
      <c r="N20" s="18">
        <f>B20+D20+F20+H20+J20</f>
        <v>26651559</v>
      </c>
      <c r="P20" s="5" t="s">
        <v>0</v>
      </c>
      <c r="Q20" s="24">
        <f>Q19+R19</f>
        <v>4092</v>
      </c>
      <c r="R20" s="26"/>
      <c r="S20" s="24">
        <f>S19+T19</f>
        <v>168</v>
      </c>
      <c r="T20" s="26"/>
      <c r="U20" s="24">
        <f>U19+V19</f>
        <v>168</v>
      </c>
      <c r="V20" s="26"/>
      <c r="W20" s="24">
        <f>W19+X19</f>
        <v>3894</v>
      </c>
      <c r="X20" s="26"/>
      <c r="Y20" s="24">
        <f>Y19+Z19</f>
        <v>1443</v>
      </c>
      <c r="Z20" s="26"/>
      <c r="AA20" s="24">
        <f>AA19+AB19</f>
        <v>9765</v>
      </c>
      <c r="AB20" s="26"/>
      <c r="AC20" s="19">
        <f>Q20+S20+U20+W20+Y20</f>
        <v>9765</v>
      </c>
      <c r="AE20" s="5" t="s">
        <v>0</v>
      </c>
      <c r="AF20" s="27">
        <f>IFERROR(B20/Q20,"N.A.")</f>
        <v>3466.9303519061586</v>
      </c>
      <c r="AG20" s="28"/>
      <c r="AH20" s="27">
        <f>IFERROR(D20/S20,"N.A.")</f>
        <v>10320</v>
      </c>
      <c r="AI20" s="28"/>
      <c r="AJ20" s="27">
        <f>IFERROR(F20/U20,"N.A.")</f>
        <v>6450</v>
      </c>
      <c r="AK20" s="28"/>
      <c r="AL20" s="27">
        <f>IFERROR(H20/W20,"N.A.")</f>
        <v>2477.5346687211095</v>
      </c>
      <c r="AM20" s="28"/>
      <c r="AN20" s="27">
        <f>IFERROR(J20/Y20,"N.A.")</f>
        <v>0</v>
      </c>
      <c r="AO20" s="28"/>
      <c r="AP20" s="27">
        <f>IFERROR(L20/AA20,"N.A.")</f>
        <v>2729.2943164362518</v>
      </c>
      <c r="AQ20" s="28"/>
      <c r="AR20" s="16">
        <f>IFERROR(N20/AC20, "N.A.")</f>
        <v>2729.2943164362518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1904040</v>
      </c>
      <c r="C27" s="2"/>
      <c r="D27" s="2">
        <v>1733760</v>
      </c>
      <c r="E27" s="2"/>
      <c r="F27" s="2">
        <v>1083600</v>
      </c>
      <c r="G27" s="2"/>
      <c r="H27" s="2">
        <v>4555350</v>
      </c>
      <c r="I27" s="2"/>
      <c r="J27" s="2">
        <v>0</v>
      </c>
      <c r="K27" s="2"/>
      <c r="L27" s="1">
        <f>B27+D27+F27+H27+J27</f>
        <v>9276750</v>
      </c>
      <c r="M27" s="13">
        <f>C27+E27+G27+I27+K27</f>
        <v>0</v>
      </c>
      <c r="N27" s="14">
        <f>L27+M27</f>
        <v>9276750</v>
      </c>
      <c r="P27" s="3" t="s">
        <v>12</v>
      </c>
      <c r="Q27" s="2">
        <v>369</v>
      </c>
      <c r="R27" s="2">
        <v>0</v>
      </c>
      <c r="S27" s="2">
        <v>168</v>
      </c>
      <c r="T27" s="2">
        <v>0</v>
      </c>
      <c r="U27" s="2">
        <v>168</v>
      </c>
      <c r="V27" s="2">
        <v>0</v>
      </c>
      <c r="W27" s="2">
        <v>1308</v>
      </c>
      <c r="X27" s="2">
        <v>0</v>
      </c>
      <c r="Y27" s="2">
        <v>201</v>
      </c>
      <c r="Z27" s="2">
        <v>0</v>
      </c>
      <c r="AA27" s="1">
        <f t="shared" ref="AA27" si="15">Q27+S27+U27+W27+Y27</f>
        <v>2214</v>
      </c>
      <c r="AB27" s="13">
        <f t="shared" ref="AB27" si="16">R27+T27+V27+X27+Z27</f>
        <v>0</v>
      </c>
      <c r="AC27" s="14">
        <f>AA27+AB27</f>
        <v>2214</v>
      </c>
      <c r="AE27" s="3" t="s">
        <v>12</v>
      </c>
      <c r="AF27" s="2">
        <f>IFERROR(B27/Q27, "N.A.")</f>
        <v>5160</v>
      </c>
      <c r="AG27" s="2" t="str">
        <f t="shared" ref="AG27:AR31" si="17">IFERROR(C27/R27, "N.A.")</f>
        <v>N.A.</v>
      </c>
      <c r="AH27" s="2">
        <f t="shared" si="17"/>
        <v>10320</v>
      </c>
      <c r="AI27" s="2" t="str">
        <f t="shared" si="17"/>
        <v>N.A.</v>
      </c>
      <c r="AJ27" s="2">
        <f t="shared" si="17"/>
        <v>6450</v>
      </c>
      <c r="AK27" s="2" t="str">
        <f t="shared" si="17"/>
        <v>N.A.</v>
      </c>
      <c r="AL27" s="2">
        <f t="shared" si="17"/>
        <v>3482.6834862385322</v>
      </c>
      <c r="AM27" s="2" t="str">
        <f t="shared" si="17"/>
        <v>N.A.</v>
      </c>
      <c r="AN27" s="2">
        <f t="shared" si="17"/>
        <v>0</v>
      </c>
      <c r="AO27" s="2" t="str">
        <f t="shared" si="17"/>
        <v>N.A.</v>
      </c>
      <c r="AP27" s="15">
        <f t="shared" si="17"/>
        <v>4190.040650406504</v>
      </c>
      <c r="AQ27" s="13" t="str">
        <f t="shared" si="17"/>
        <v>N.A.</v>
      </c>
      <c r="AR27" s="14">
        <f t="shared" si="17"/>
        <v>4190.040650406504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8">B28+D28+F28+H28+J28</f>
        <v>0</v>
      </c>
      <c r="M28" s="13">
        <f t="shared" si="18"/>
        <v>0</v>
      </c>
      <c r="N28" s="14">
        <f t="shared" ref="N28:N30" si="19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A30" si="20">Q28+S28+U28+W28+Y28</f>
        <v>0</v>
      </c>
      <c r="AB28" s="13">
        <f t="shared" ref="AB28:AB30" si="21">R28+T28+V28+X28+Z28</f>
        <v>0</v>
      </c>
      <c r="AC28" s="14">
        <f t="shared" ref="AC28:AC30" si="22">AA28+AB28</f>
        <v>0</v>
      </c>
      <c r="AE28" s="3" t="s">
        <v>13</v>
      </c>
      <c r="AF28" s="2" t="str">
        <f t="shared" ref="AF28:AF31" si="23">IFERROR(B28/Q28, "N.A.")</f>
        <v>N.A.</v>
      </c>
      <c r="AG28" s="2" t="str">
        <f t="shared" si="17"/>
        <v>N.A.</v>
      </c>
      <c r="AH28" s="2" t="str">
        <f t="shared" si="17"/>
        <v>N.A.</v>
      </c>
      <c r="AI28" s="2" t="str">
        <f t="shared" si="17"/>
        <v>N.A.</v>
      </c>
      <c r="AJ28" s="2" t="str">
        <f t="shared" si="17"/>
        <v>N.A.</v>
      </c>
      <c r="AK28" s="2" t="str">
        <f t="shared" si="17"/>
        <v>N.A.</v>
      </c>
      <c r="AL28" s="2" t="str">
        <f t="shared" si="17"/>
        <v>N.A.</v>
      </c>
      <c r="AM28" s="2" t="str">
        <f t="shared" si="17"/>
        <v>N.A.</v>
      </c>
      <c r="AN28" s="2" t="str">
        <f t="shared" si="17"/>
        <v>N.A.</v>
      </c>
      <c r="AO28" s="2" t="str">
        <f t="shared" si="17"/>
        <v>N.A.</v>
      </c>
      <c r="AP28" s="15" t="str">
        <f t="shared" si="17"/>
        <v>N.A.</v>
      </c>
      <c r="AQ28" s="13" t="str">
        <f t="shared" si="17"/>
        <v>N.A.</v>
      </c>
      <c r="AR28" s="14" t="str">
        <f t="shared" si="17"/>
        <v>N.A.</v>
      </c>
    </row>
    <row r="29" spans="1:44" ht="15" customHeight="1" thickBot="1" x14ac:dyDescent="0.3">
      <c r="A29" s="3" t="s">
        <v>14</v>
      </c>
      <c r="B29" s="2">
        <v>4670160</v>
      </c>
      <c r="C29" s="2">
        <v>2476707</v>
      </c>
      <c r="D29" s="2"/>
      <c r="E29" s="2"/>
      <c r="F29" s="2"/>
      <c r="G29" s="2"/>
      <c r="H29" s="2"/>
      <c r="I29" s="2">
        <v>336000</v>
      </c>
      <c r="J29" s="2">
        <v>0</v>
      </c>
      <c r="K29" s="2"/>
      <c r="L29" s="1">
        <f t="shared" si="18"/>
        <v>4670160</v>
      </c>
      <c r="M29" s="13">
        <f t="shared" si="18"/>
        <v>2812707</v>
      </c>
      <c r="N29" s="14">
        <f t="shared" si="19"/>
        <v>7482867</v>
      </c>
      <c r="P29" s="3" t="s">
        <v>14</v>
      </c>
      <c r="Q29" s="2">
        <v>1308</v>
      </c>
      <c r="R29" s="2">
        <v>771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168</v>
      </c>
      <c r="Y29" s="2">
        <v>201</v>
      </c>
      <c r="Z29" s="2">
        <v>0</v>
      </c>
      <c r="AA29" s="1">
        <f t="shared" si="20"/>
        <v>1509</v>
      </c>
      <c r="AB29" s="13">
        <f t="shared" si="21"/>
        <v>939</v>
      </c>
      <c r="AC29" s="14">
        <f t="shared" si="22"/>
        <v>2448</v>
      </c>
      <c r="AE29" s="3" t="s">
        <v>14</v>
      </c>
      <c r="AF29" s="2">
        <f t="shared" si="23"/>
        <v>3570.4587155963304</v>
      </c>
      <c r="AG29" s="2">
        <f t="shared" si="17"/>
        <v>3212.3307392996107</v>
      </c>
      <c r="AH29" s="2" t="str">
        <f t="shared" si="17"/>
        <v>N.A.</v>
      </c>
      <c r="AI29" s="2" t="str">
        <f t="shared" si="17"/>
        <v>N.A.</v>
      </c>
      <c r="AJ29" s="2" t="str">
        <f t="shared" si="17"/>
        <v>N.A.</v>
      </c>
      <c r="AK29" s="2" t="str">
        <f t="shared" si="17"/>
        <v>N.A.</v>
      </c>
      <c r="AL29" s="2" t="str">
        <f t="shared" si="17"/>
        <v>N.A.</v>
      </c>
      <c r="AM29" s="2">
        <f t="shared" si="17"/>
        <v>2000</v>
      </c>
      <c r="AN29" s="2">
        <f t="shared" si="17"/>
        <v>0</v>
      </c>
      <c r="AO29" s="2" t="str">
        <f t="shared" si="17"/>
        <v>N.A.</v>
      </c>
      <c r="AP29" s="15">
        <f t="shared" si="17"/>
        <v>3094.8707753479125</v>
      </c>
      <c r="AQ29" s="13">
        <f t="shared" si="17"/>
        <v>2995.4281150159745</v>
      </c>
      <c r="AR29" s="14">
        <f t="shared" si="17"/>
        <v>3056.7267156862745</v>
      </c>
    </row>
    <row r="30" spans="1:44" ht="15" customHeight="1" thickBot="1" x14ac:dyDescent="0.3">
      <c r="A30" s="3" t="s">
        <v>15</v>
      </c>
      <c r="B30" s="2">
        <v>2824152</v>
      </c>
      <c r="C30" s="2"/>
      <c r="D30" s="2"/>
      <c r="E30" s="2"/>
      <c r="F30" s="2"/>
      <c r="G30" s="2"/>
      <c r="H30" s="2">
        <v>866880</v>
      </c>
      <c r="I30" s="2"/>
      <c r="J30" s="2">
        <v>0</v>
      </c>
      <c r="K30" s="2"/>
      <c r="L30" s="1">
        <f t="shared" si="18"/>
        <v>3691032</v>
      </c>
      <c r="M30" s="13">
        <f t="shared" si="18"/>
        <v>0</v>
      </c>
      <c r="N30" s="14">
        <f t="shared" si="19"/>
        <v>3691032</v>
      </c>
      <c r="P30" s="3" t="s">
        <v>15</v>
      </c>
      <c r="Q30" s="2">
        <v>906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1176</v>
      </c>
      <c r="X30" s="2">
        <v>0</v>
      </c>
      <c r="Y30" s="2">
        <v>168</v>
      </c>
      <c r="Z30" s="2">
        <v>0</v>
      </c>
      <c r="AA30" s="1">
        <f t="shared" si="20"/>
        <v>2250</v>
      </c>
      <c r="AB30" s="13">
        <f t="shared" si="21"/>
        <v>0</v>
      </c>
      <c r="AC30" s="17">
        <f t="shared" si="22"/>
        <v>2250</v>
      </c>
      <c r="AE30" s="3" t="s">
        <v>15</v>
      </c>
      <c r="AF30" s="2">
        <f t="shared" si="23"/>
        <v>3117.1655629139073</v>
      </c>
      <c r="AG30" s="2" t="str">
        <f t="shared" si="17"/>
        <v>N.A.</v>
      </c>
      <c r="AH30" s="2" t="str">
        <f t="shared" si="17"/>
        <v>N.A.</v>
      </c>
      <c r="AI30" s="2" t="str">
        <f t="shared" si="17"/>
        <v>N.A.</v>
      </c>
      <c r="AJ30" s="2" t="str">
        <f t="shared" si="17"/>
        <v>N.A.</v>
      </c>
      <c r="AK30" s="2" t="str">
        <f t="shared" si="17"/>
        <v>N.A.</v>
      </c>
      <c r="AL30" s="2">
        <f t="shared" si="17"/>
        <v>737.14285714285711</v>
      </c>
      <c r="AM30" s="2" t="str">
        <f t="shared" si="17"/>
        <v>N.A.</v>
      </c>
      <c r="AN30" s="2">
        <f t="shared" si="17"/>
        <v>0</v>
      </c>
      <c r="AO30" s="2" t="str">
        <f t="shared" si="17"/>
        <v>N.A.</v>
      </c>
      <c r="AP30" s="15">
        <f t="shared" si="17"/>
        <v>1640.4586666666667</v>
      </c>
      <c r="AQ30" s="13" t="str">
        <f t="shared" si="17"/>
        <v>N.A.</v>
      </c>
      <c r="AR30" s="14">
        <f t="shared" si="17"/>
        <v>1640.4586666666667</v>
      </c>
    </row>
    <row r="31" spans="1:44" ht="15" customHeight="1" thickBot="1" x14ac:dyDescent="0.3">
      <c r="A31" s="4" t="s">
        <v>16</v>
      </c>
      <c r="B31" s="2">
        <v>9398352</v>
      </c>
      <c r="C31" s="2">
        <v>2476707</v>
      </c>
      <c r="D31" s="2">
        <v>1733760</v>
      </c>
      <c r="E31" s="2"/>
      <c r="F31" s="2">
        <v>1083600</v>
      </c>
      <c r="G31" s="2"/>
      <c r="H31" s="2">
        <v>5422229.9999999991</v>
      </c>
      <c r="I31" s="2">
        <v>336000</v>
      </c>
      <c r="J31" s="2">
        <v>0</v>
      </c>
      <c r="K31" s="2"/>
      <c r="L31" s="1">
        <f t="shared" ref="L31" si="24">B31+D31+F31+H31+J31</f>
        <v>17637942</v>
      </c>
      <c r="M31" s="13">
        <f t="shared" ref="M31" si="25">C31+E31+G31+I31+K31</f>
        <v>2812707</v>
      </c>
      <c r="N31" s="17">
        <f t="shared" ref="N31" si="26">L31+M31</f>
        <v>20450649</v>
      </c>
      <c r="P31" s="4" t="s">
        <v>16</v>
      </c>
      <c r="Q31" s="2">
        <v>2583</v>
      </c>
      <c r="R31" s="2">
        <v>771</v>
      </c>
      <c r="S31" s="2">
        <v>168</v>
      </c>
      <c r="T31" s="2">
        <v>0</v>
      </c>
      <c r="U31" s="2">
        <v>168</v>
      </c>
      <c r="V31" s="2">
        <v>0</v>
      </c>
      <c r="W31" s="2">
        <v>2484</v>
      </c>
      <c r="X31" s="2">
        <v>168</v>
      </c>
      <c r="Y31" s="2">
        <v>570</v>
      </c>
      <c r="Z31" s="2">
        <v>0</v>
      </c>
      <c r="AA31" s="1">
        <f t="shared" ref="AA31" si="27">Q31+S31+U31+W31+Y31</f>
        <v>5973</v>
      </c>
      <c r="AB31" s="13">
        <f t="shared" ref="AB31" si="28">R31+T31+V31+X31+Z31</f>
        <v>939</v>
      </c>
      <c r="AC31" s="14">
        <f t="shared" ref="AC31" si="29">AA31+AB31</f>
        <v>6912</v>
      </c>
      <c r="AE31" s="4" t="s">
        <v>16</v>
      </c>
      <c r="AF31" s="2">
        <f t="shared" si="23"/>
        <v>3638.5412311265968</v>
      </c>
      <c r="AG31" s="2">
        <f t="shared" si="17"/>
        <v>3212.3307392996107</v>
      </c>
      <c r="AH31" s="2">
        <f t="shared" si="17"/>
        <v>10320</v>
      </c>
      <c r="AI31" s="2" t="str">
        <f t="shared" si="17"/>
        <v>N.A.</v>
      </c>
      <c r="AJ31" s="2">
        <f t="shared" si="17"/>
        <v>6450</v>
      </c>
      <c r="AK31" s="2" t="str">
        <f t="shared" si="17"/>
        <v>N.A.</v>
      </c>
      <c r="AL31" s="2">
        <f t="shared" si="17"/>
        <v>2182.8623188405795</v>
      </c>
      <c r="AM31" s="2">
        <f t="shared" si="17"/>
        <v>2000</v>
      </c>
      <c r="AN31" s="2">
        <f t="shared" si="17"/>
        <v>0</v>
      </c>
      <c r="AO31" s="2" t="str">
        <f t="shared" si="17"/>
        <v>N.A.</v>
      </c>
      <c r="AP31" s="15">
        <f t="shared" ref="AP31" si="30">IFERROR(L31/AA31, "N.A.")</f>
        <v>2952.9452536413864</v>
      </c>
      <c r="AQ31" s="13">
        <f t="shared" ref="AQ31" si="31">IFERROR(M31/AB31, "N.A.")</f>
        <v>2995.4281150159745</v>
      </c>
      <c r="AR31" s="14">
        <f t="shared" ref="AR31" si="32">IFERROR(N31/AC31, "N.A.")</f>
        <v>2958.7165798611113</v>
      </c>
    </row>
    <row r="32" spans="1:44" ht="15" customHeight="1" thickBot="1" x14ac:dyDescent="0.3">
      <c r="A32" s="5" t="s">
        <v>0</v>
      </c>
      <c r="B32" s="24">
        <f>B31+C31</f>
        <v>11875059</v>
      </c>
      <c r="C32" s="26"/>
      <c r="D32" s="24">
        <f>D31+E31</f>
        <v>1733760</v>
      </c>
      <c r="E32" s="26"/>
      <c r="F32" s="24">
        <f>F31+G31</f>
        <v>1083600</v>
      </c>
      <c r="G32" s="26"/>
      <c r="H32" s="24">
        <f>H31+I31</f>
        <v>5758229.9999999991</v>
      </c>
      <c r="I32" s="26"/>
      <c r="J32" s="24">
        <f>J31+K31</f>
        <v>0</v>
      </c>
      <c r="K32" s="26"/>
      <c r="L32" s="24">
        <f>L31+M31</f>
        <v>20450649</v>
      </c>
      <c r="M32" s="25"/>
      <c r="N32" s="18">
        <f>B32+D32+F32+H32+J32</f>
        <v>20450649</v>
      </c>
      <c r="P32" s="5" t="s">
        <v>0</v>
      </c>
      <c r="Q32" s="24">
        <f>Q31+R31</f>
        <v>3354</v>
      </c>
      <c r="R32" s="26"/>
      <c r="S32" s="24">
        <f>S31+T31</f>
        <v>168</v>
      </c>
      <c r="T32" s="26"/>
      <c r="U32" s="24">
        <f>U31+V31</f>
        <v>168</v>
      </c>
      <c r="V32" s="26"/>
      <c r="W32" s="24">
        <f>W31+X31</f>
        <v>2652</v>
      </c>
      <c r="X32" s="26"/>
      <c r="Y32" s="24">
        <f>Y31+Z31</f>
        <v>570</v>
      </c>
      <c r="Z32" s="26"/>
      <c r="AA32" s="24">
        <f>AA31+AB31</f>
        <v>6912</v>
      </c>
      <c r="AB32" s="26"/>
      <c r="AC32" s="19">
        <f>Q32+S32+U32+W32+Y32</f>
        <v>6912</v>
      </c>
      <c r="AE32" s="5" t="s">
        <v>0</v>
      </c>
      <c r="AF32" s="27">
        <f>IFERROR(B32/Q32,"N.A.")</f>
        <v>3540.5661896243291</v>
      </c>
      <c r="AG32" s="28"/>
      <c r="AH32" s="27">
        <f>IFERROR(D32/S32,"N.A.")</f>
        <v>10320</v>
      </c>
      <c r="AI32" s="28"/>
      <c r="AJ32" s="27">
        <f>IFERROR(F32/U32,"N.A.")</f>
        <v>6450</v>
      </c>
      <c r="AK32" s="28"/>
      <c r="AL32" s="27">
        <f>IFERROR(H32/W32,"N.A.")</f>
        <v>2171.2782805429861</v>
      </c>
      <c r="AM32" s="28"/>
      <c r="AN32" s="27">
        <f>IFERROR(J32/Y32,"N.A.")</f>
        <v>0</v>
      </c>
      <c r="AO32" s="28"/>
      <c r="AP32" s="27">
        <f>IFERROR(L32/AA32,"N.A.")</f>
        <v>2958.7165798611113</v>
      </c>
      <c r="AQ32" s="28"/>
      <c r="AR32" s="16">
        <f>IFERROR(N32/AC32, "N.A.")</f>
        <v>2958.7165798611113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2688990</v>
      </c>
      <c r="I39" s="2"/>
      <c r="J39" s="2">
        <v>0</v>
      </c>
      <c r="K39" s="2"/>
      <c r="L39" s="1">
        <f>B39+D39+F39+H39+J39</f>
        <v>2688990</v>
      </c>
      <c r="M39" s="13">
        <f>C39+E39+G39+I39+K39</f>
        <v>0</v>
      </c>
      <c r="N39" s="14">
        <f>L39+M39</f>
        <v>2688990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873</v>
      </c>
      <c r="X39" s="2">
        <v>0</v>
      </c>
      <c r="Y39" s="2">
        <v>369</v>
      </c>
      <c r="Z39" s="2">
        <v>0</v>
      </c>
      <c r="AA39" s="1">
        <f>Q39+S39+U39+W39+Y39</f>
        <v>1242</v>
      </c>
      <c r="AB39" s="13">
        <f>R39+T39+V39+X39+Z39</f>
        <v>0</v>
      </c>
      <c r="AC39" s="14">
        <f>AA39+AB39</f>
        <v>1242</v>
      </c>
      <c r="AE39" s="3" t="s">
        <v>12</v>
      </c>
      <c r="AF39" s="2" t="str">
        <f>IFERROR(B39/Q39, "N.A.")</f>
        <v>N.A.</v>
      </c>
      <c r="AG39" s="2" t="str">
        <f t="shared" ref="AG39:AR43" si="33">IFERROR(C39/R39, "N.A.")</f>
        <v>N.A.</v>
      </c>
      <c r="AH39" s="2" t="str">
        <f t="shared" si="33"/>
        <v>N.A.</v>
      </c>
      <c r="AI39" s="2" t="str">
        <f t="shared" si="33"/>
        <v>N.A.</v>
      </c>
      <c r="AJ39" s="2" t="str">
        <f t="shared" si="33"/>
        <v>N.A.</v>
      </c>
      <c r="AK39" s="2" t="str">
        <f t="shared" si="33"/>
        <v>N.A.</v>
      </c>
      <c r="AL39" s="2">
        <f t="shared" si="33"/>
        <v>3080.1718213058421</v>
      </c>
      <c r="AM39" s="2" t="str">
        <f t="shared" si="33"/>
        <v>N.A.</v>
      </c>
      <c r="AN39" s="2">
        <f t="shared" si="33"/>
        <v>0</v>
      </c>
      <c r="AO39" s="2" t="str">
        <f t="shared" si="33"/>
        <v>N.A.</v>
      </c>
      <c r="AP39" s="15">
        <f t="shared" si="33"/>
        <v>2165.0483091787441</v>
      </c>
      <c r="AQ39" s="13" t="str">
        <f t="shared" si="33"/>
        <v>N.A.</v>
      </c>
      <c r="AR39" s="14">
        <f t="shared" si="33"/>
        <v>2165.0483091787441</v>
      </c>
    </row>
    <row r="40" spans="1:44" ht="15" customHeight="1" thickBot="1" x14ac:dyDescent="0.3">
      <c r="A40" s="3" t="s">
        <v>13</v>
      </c>
      <c r="B40" s="2">
        <v>86430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4">B40+D40+F40+H40+J40</f>
        <v>86430</v>
      </c>
      <c r="M40" s="13">
        <f t="shared" si="34"/>
        <v>0</v>
      </c>
      <c r="N40" s="14">
        <f t="shared" ref="N40:N42" si="35">L40+M40</f>
        <v>86430</v>
      </c>
      <c r="P40" s="3" t="s">
        <v>13</v>
      </c>
      <c r="Q40" s="2">
        <v>201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6">Q40+S40+U40+W40+Y40</f>
        <v>201</v>
      </c>
      <c r="AB40" s="13">
        <f t="shared" si="36"/>
        <v>0</v>
      </c>
      <c r="AC40" s="14">
        <f t="shared" ref="AC40:AC42" si="37">AA40+AB40</f>
        <v>201</v>
      </c>
      <c r="AE40" s="3" t="s">
        <v>13</v>
      </c>
      <c r="AF40" s="2">
        <f t="shared" ref="AF40:AF43" si="38">IFERROR(B40/Q40, "N.A.")</f>
        <v>430</v>
      </c>
      <c r="AG40" s="2" t="str">
        <f t="shared" si="33"/>
        <v>N.A.</v>
      </c>
      <c r="AH40" s="2" t="str">
        <f t="shared" si="33"/>
        <v>N.A.</v>
      </c>
      <c r="AI40" s="2" t="str">
        <f t="shared" si="33"/>
        <v>N.A.</v>
      </c>
      <c r="AJ40" s="2" t="str">
        <f t="shared" si="33"/>
        <v>N.A.</v>
      </c>
      <c r="AK40" s="2" t="str">
        <f t="shared" si="33"/>
        <v>N.A.</v>
      </c>
      <c r="AL40" s="2" t="str">
        <f t="shared" si="33"/>
        <v>N.A.</v>
      </c>
      <c r="AM40" s="2" t="str">
        <f t="shared" si="33"/>
        <v>N.A.</v>
      </c>
      <c r="AN40" s="2" t="str">
        <f t="shared" si="33"/>
        <v>N.A.</v>
      </c>
      <c r="AO40" s="2" t="str">
        <f t="shared" si="33"/>
        <v>N.A.</v>
      </c>
      <c r="AP40" s="15">
        <f t="shared" si="33"/>
        <v>430</v>
      </c>
      <c r="AQ40" s="13" t="str">
        <f t="shared" si="33"/>
        <v>N.A.</v>
      </c>
      <c r="AR40" s="14">
        <f t="shared" si="33"/>
        <v>430</v>
      </c>
    </row>
    <row r="41" spans="1:44" ht="15" customHeight="1" thickBot="1" x14ac:dyDescent="0.3">
      <c r="A41" s="3" t="s">
        <v>14</v>
      </c>
      <c r="B41" s="2">
        <v>1447320</v>
      </c>
      <c r="C41" s="2"/>
      <c r="D41" s="2"/>
      <c r="E41" s="2"/>
      <c r="F41" s="2"/>
      <c r="G41" s="2"/>
      <c r="H41" s="2"/>
      <c r="I41" s="2">
        <v>1200300</v>
      </c>
      <c r="J41" s="2">
        <v>0</v>
      </c>
      <c r="K41" s="2"/>
      <c r="L41" s="1">
        <f t="shared" si="34"/>
        <v>1447320</v>
      </c>
      <c r="M41" s="13">
        <f t="shared" si="34"/>
        <v>1200300</v>
      </c>
      <c r="N41" s="14">
        <f t="shared" si="35"/>
        <v>2647620</v>
      </c>
      <c r="P41" s="3" t="s">
        <v>14</v>
      </c>
      <c r="Q41" s="2">
        <v>336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369</v>
      </c>
      <c r="Y41" s="2">
        <v>504</v>
      </c>
      <c r="Z41" s="2">
        <v>0</v>
      </c>
      <c r="AA41" s="1">
        <f t="shared" si="36"/>
        <v>840</v>
      </c>
      <c r="AB41" s="13">
        <f t="shared" si="36"/>
        <v>369</v>
      </c>
      <c r="AC41" s="14">
        <f t="shared" si="37"/>
        <v>1209</v>
      </c>
      <c r="AE41" s="3" t="s">
        <v>14</v>
      </c>
      <c r="AF41" s="2">
        <f t="shared" si="38"/>
        <v>4307.5</v>
      </c>
      <c r="AG41" s="2" t="str">
        <f t="shared" si="33"/>
        <v>N.A.</v>
      </c>
      <c r="AH41" s="2" t="str">
        <f t="shared" si="33"/>
        <v>N.A.</v>
      </c>
      <c r="AI41" s="2" t="str">
        <f t="shared" si="33"/>
        <v>N.A.</v>
      </c>
      <c r="AJ41" s="2" t="str">
        <f t="shared" si="33"/>
        <v>N.A.</v>
      </c>
      <c r="AK41" s="2" t="str">
        <f t="shared" si="33"/>
        <v>N.A.</v>
      </c>
      <c r="AL41" s="2" t="str">
        <f t="shared" si="33"/>
        <v>N.A.</v>
      </c>
      <c r="AM41" s="2">
        <f t="shared" si="33"/>
        <v>3252.8455284552847</v>
      </c>
      <c r="AN41" s="2">
        <f t="shared" si="33"/>
        <v>0</v>
      </c>
      <c r="AO41" s="2" t="str">
        <f t="shared" si="33"/>
        <v>N.A.</v>
      </c>
      <c r="AP41" s="15">
        <f t="shared" si="33"/>
        <v>1723</v>
      </c>
      <c r="AQ41" s="13">
        <f t="shared" si="33"/>
        <v>3252.8455284552847</v>
      </c>
      <c r="AR41" s="14">
        <f t="shared" si="33"/>
        <v>2189.9255583126551</v>
      </c>
    </row>
    <row r="42" spans="1:44" ht="15" customHeight="1" thickBot="1" x14ac:dyDescent="0.3">
      <c r="A42" s="3" t="s">
        <v>15</v>
      </c>
      <c r="B42" s="2"/>
      <c r="C42" s="2">
        <v>777870</v>
      </c>
      <c r="D42" s="2"/>
      <c r="E42" s="2"/>
      <c r="F42" s="2"/>
      <c r="G42" s="2"/>
      <c r="H42" s="2"/>
      <c r="I42" s="2"/>
      <c r="J42" s="2"/>
      <c r="K42" s="2"/>
      <c r="L42" s="1">
        <f t="shared" si="34"/>
        <v>0</v>
      </c>
      <c r="M42" s="13">
        <f t="shared" si="34"/>
        <v>777870</v>
      </c>
      <c r="N42" s="14">
        <f t="shared" si="35"/>
        <v>777870</v>
      </c>
      <c r="P42" s="3" t="s">
        <v>15</v>
      </c>
      <c r="Q42" s="2">
        <v>0</v>
      </c>
      <c r="R42" s="2">
        <v>201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6"/>
        <v>0</v>
      </c>
      <c r="AB42" s="13">
        <f t="shared" si="36"/>
        <v>201</v>
      </c>
      <c r="AC42" s="14">
        <f t="shared" si="37"/>
        <v>201</v>
      </c>
      <c r="AE42" s="3" t="s">
        <v>15</v>
      </c>
      <c r="AF42" s="2" t="str">
        <f t="shared" si="38"/>
        <v>N.A.</v>
      </c>
      <c r="AG42" s="2">
        <f t="shared" si="33"/>
        <v>3870</v>
      </c>
      <c r="AH42" s="2" t="str">
        <f t="shared" si="33"/>
        <v>N.A.</v>
      </c>
      <c r="AI42" s="2" t="str">
        <f t="shared" si="33"/>
        <v>N.A.</v>
      </c>
      <c r="AJ42" s="2" t="str">
        <f t="shared" si="33"/>
        <v>N.A.</v>
      </c>
      <c r="AK42" s="2" t="str">
        <f t="shared" si="33"/>
        <v>N.A.</v>
      </c>
      <c r="AL42" s="2" t="str">
        <f t="shared" si="33"/>
        <v>N.A.</v>
      </c>
      <c r="AM42" s="2" t="str">
        <f t="shared" si="33"/>
        <v>N.A.</v>
      </c>
      <c r="AN42" s="2" t="str">
        <f t="shared" si="33"/>
        <v>N.A.</v>
      </c>
      <c r="AO42" s="2" t="str">
        <f t="shared" si="33"/>
        <v>N.A.</v>
      </c>
      <c r="AP42" s="15" t="str">
        <f t="shared" si="33"/>
        <v>N.A.</v>
      </c>
      <c r="AQ42" s="13">
        <f t="shared" si="33"/>
        <v>3870</v>
      </c>
      <c r="AR42" s="14">
        <f t="shared" si="33"/>
        <v>3870</v>
      </c>
    </row>
    <row r="43" spans="1:44" ht="15" customHeight="1" thickBot="1" x14ac:dyDescent="0.3">
      <c r="A43" s="4" t="s">
        <v>16</v>
      </c>
      <c r="B43" s="2">
        <v>1533750</v>
      </c>
      <c r="C43" s="2">
        <v>777870</v>
      </c>
      <c r="D43" s="2"/>
      <c r="E43" s="2"/>
      <c r="F43" s="2"/>
      <c r="G43" s="2"/>
      <c r="H43" s="2">
        <v>2688990</v>
      </c>
      <c r="I43" s="2">
        <v>1200300</v>
      </c>
      <c r="J43" s="2">
        <v>0</v>
      </c>
      <c r="K43" s="2"/>
      <c r="L43" s="1">
        <f t="shared" ref="L43" si="39">B43+D43+F43+H43+J43</f>
        <v>4222740</v>
      </c>
      <c r="M43" s="13">
        <f t="shared" ref="M43" si="40">C43+E43+G43+I43+K43</f>
        <v>1978170</v>
      </c>
      <c r="N43" s="17">
        <f t="shared" ref="N43" si="41">L43+M43</f>
        <v>6200910</v>
      </c>
      <c r="P43" s="4" t="s">
        <v>16</v>
      </c>
      <c r="Q43" s="2">
        <v>537</v>
      </c>
      <c r="R43" s="2">
        <v>201</v>
      </c>
      <c r="S43" s="2">
        <v>0</v>
      </c>
      <c r="T43" s="2">
        <v>0</v>
      </c>
      <c r="U43" s="2">
        <v>0</v>
      </c>
      <c r="V43" s="2">
        <v>0</v>
      </c>
      <c r="W43" s="2">
        <v>873</v>
      </c>
      <c r="X43" s="2">
        <v>369</v>
      </c>
      <c r="Y43" s="2">
        <v>873</v>
      </c>
      <c r="Z43" s="2">
        <v>0</v>
      </c>
      <c r="AA43" s="1">
        <f t="shared" ref="AA43" si="42">Q43+S43+U43+W43+Y43</f>
        <v>2283</v>
      </c>
      <c r="AB43" s="13">
        <f t="shared" ref="AB43" si="43">R43+T43+V43+X43+Z43</f>
        <v>570</v>
      </c>
      <c r="AC43" s="17">
        <f t="shared" ref="AC43" si="44">AA43+AB43</f>
        <v>2853</v>
      </c>
      <c r="AE43" s="4" t="s">
        <v>16</v>
      </c>
      <c r="AF43" s="2">
        <f t="shared" si="38"/>
        <v>2856.1452513966478</v>
      </c>
      <c r="AG43" s="2">
        <f t="shared" si="33"/>
        <v>3870</v>
      </c>
      <c r="AH43" s="2" t="str">
        <f t="shared" si="33"/>
        <v>N.A.</v>
      </c>
      <c r="AI43" s="2" t="str">
        <f t="shared" si="33"/>
        <v>N.A.</v>
      </c>
      <c r="AJ43" s="2" t="str">
        <f t="shared" si="33"/>
        <v>N.A.</v>
      </c>
      <c r="AK43" s="2" t="str">
        <f t="shared" si="33"/>
        <v>N.A.</v>
      </c>
      <c r="AL43" s="2">
        <f t="shared" si="33"/>
        <v>3080.1718213058421</v>
      </c>
      <c r="AM43" s="2">
        <f t="shared" si="33"/>
        <v>3252.8455284552847</v>
      </c>
      <c r="AN43" s="2">
        <f t="shared" si="33"/>
        <v>0</v>
      </c>
      <c r="AO43" s="2" t="str">
        <f t="shared" si="33"/>
        <v>N.A.</v>
      </c>
      <c r="AP43" s="15">
        <f t="shared" ref="AP43" si="45">IFERROR(L43/AA43, "N.A.")</f>
        <v>1849.6452036793692</v>
      </c>
      <c r="AQ43" s="13">
        <f t="shared" ref="AQ43" si="46">IFERROR(M43/AB43, "N.A.")</f>
        <v>3470.4736842105262</v>
      </c>
      <c r="AR43" s="14">
        <f t="shared" ref="AR43" si="47">IFERROR(N43/AC43, "N.A.")</f>
        <v>2173.4700315457412</v>
      </c>
    </row>
    <row r="44" spans="1:44" ht="15" customHeight="1" thickBot="1" x14ac:dyDescent="0.3">
      <c r="A44" s="5" t="s">
        <v>0</v>
      </c>
      <c r="B44" s="24">
        <f>B43+C43</f>
        <v>2311620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3889290</v>
      </c>
      <c r="I44" s="26"/>
      <c r="J44" s="24">
        <f>J43+K43</f>
        <v>0</v>
      </c>
      <c r="K44" s="26"/>
      <c r="L44" s="24">
        <f>L43+M43</f>
        <v>6200910</v>
      </c>
      <c r="M44" s="25"/>
      <c r="N44" s="18">
        <f>B44+D44+F44+H44+J44</f>
        <v>6200910</v>
      </c>
      <c r="P44" s="5" t="s">
        <v>0</v>
      </c>
      <c r="Q44" s="24">
        <f>Q43+R43</f>
        <v>738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1242</v>
      </c>
      <c r="X44" s="26"/>
      <c r="Y44" s="24">
        <f>Y43+Z43</f>
        <v>873</v>
      </c>
      <c r="Z44" s="26"/>
      <c r="AA44" s="24">
        <f>AA43+AB43</f>
        <v>2853</v>
      </c>
      <c r="AB44" s="25"/>
      <c r="AC44" s="18">
        <f>Q44+S44+U44+W44+Y44</f>
        <v>2853</v>
      </c>
      <c r="AE44" s="5" t="s">
        <v>0</v>
      </c>
      <c r="AF44" s="27">
        <f>IFERROR(B44/Q44,"N.A.")</f>
        <v>3132.2764227642278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3131.4734299516908</v>
      </c>
      <c r="AM44" s="28"/>
      <c r="AN44" s="27">
        <f>IFERROR(J44/Y44,"N.A.")</f>
        <v>0</v>
      </c>
      <c r="AO44" s="28"/>
      <c r="AP44" s="27">
        <f>IFERROR(L44/AA44,"N.A.")</f>
        <v>2173.4700315457412</v>
      </c>
      <c r="AQ44" s="28"/>
      <c r="AR44" s="16">
        <f>IFERROR(N44/AC44, "N.A.")</f>
        <v>2173.4700315457412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>B15+D15+F15+H15+J15</f>
        <v>0</v>
      </c>
      <c r="M15" s="13">
        <f>C15+E15+G15+I15+K15</f>
        <v>0</v>
      </c>
      <c r="N15" s="14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>Q15+S15+U15+W15+Y15</f>
        <v>0</v>
      </c>
      <c r="AB15" s="13">
        <f>R15+T15+V15+X15+Z15</f>
        <v>0</v>
      </c>
      <c r="AC15" s="14">
        <f>AA15+AB15</f>
        <v>0</v>
      </c>
      <c r="AE15" s="3" t="s">
        <v>12</v>
      </c>
      <c r="AF15" s="2" t="str">
        <f>IFERROR(B15/Q15, "N.A.")</f>
        <v>N.A.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 t="str">
        <f t="shared" si="0"/>
        <v>N.A.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 t="str">
        <f t="shared" si="0"/>
        <v>N.A.</v>
      </c>
      <c r="AQ15" s="13" t="str">
        <f t="shared" si="0"/>
        <v>N.A.</v>
      </c>
      <c r="AR15" s="14" t="str">
        <f t="shared" si="0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1"/>
        <v>0</v>
      </c>
      <c r="M17" s="13">
        <f t="shared" si="1"/>
        <v>0</v>
      </c>
      <c r="N17" s="14">
        <f t="shared" si="2"/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3"/>
        <v>0</v>
      </c>
      <c r="AB17" s="13">
        <f t="shared" si="3"/>
        <v>0</v>
      </c>
      <c r="AC17" s="14">
        <f t="shared" si="4"/>
        <v>0</v>
      </c>
      <c r="AE17" s="3" t="s">
        <v>14</v>
      </c>
      <c r="AF17" s="2" t="str">
        <f t="shared" si="5"/>
        <v>N.A.</v>
      </c>
      <c r="AG17" s="2" t="str">
        <f t="shared" si="0"/>
        <v>N.A.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 t="str">
        <f t="shared" si="0"/>
        <v>N.A.</v>
      </c>
      <c r="AN17" s="2" t="str">
        <f t="shared" si="0"/>
        <v>N.A.</v>
      </c>
      <c r="AO17" s="2" t="str">
        <f t="shared" si="0"/>
        <v>N.A.</v>
      </c>
      <c r="AP17" s="15" t="str">
        <f t="shared" si="0"/>
        <v>N.A.</v>
      </c>
      <c r="AQ17" s="13" t="str">
        <f t="shared" si="0"/>
        <v>N.A.</v>
      </c>
      <c r="AR17" s="14" t="str">
        <f t="shared" si="0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6">B19+D19+F19+H19+J19</f>
        <v>0</v>
      </c>
      <c r="M19" s="13">
        <f t="shared" ref="M19" si="7">C19+E19+G19+I19+K19</f>
        <v>0</v>
      </c>
      <c r="N19" s="17">
        <f t="shared" ref="N19" si="8"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9">Q19+S19+U19+W19+Y19</f>
        <v>0</v>
      </c>
      <c r="AB19" s="13">
        <f t="shared" ref="AB19" si="10">R19+T19+V19+X19+Z19</f>
        <v>0</v>
      </c>
      <c r="AC19" s="14">
        <f t="shared" ref="AC19" si="11">AA19+AB19</f>
        <v>0</v>
      </c>
      <c r="AE19" s="4" t="s">
        <v>16</v>
      </c>
      <c r="AF19" s="2" t="str">
        <f t="shared" si="5"/>
        <v>N.A.</v>
      </c>
      <c r="AG19" s="2" t="str">
        <f t="shared" si="0"/>
        <v>N.A.</v>
      </c>
      <c r="AH19" s="2" t="str">
        <f t="shared" si="0"/>
        <v>N.A.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 t="str">
        <f t="shared" si="0"/>
        <v>N.A.</v>
      </c>
      <c r="AM19" s="2" t="str">
        <f t="shared" si="0"/>
        <v>N.A.</v>
      </c>
      <c r="AN19" s="2" t="str">
        <f t="shared" si="0"/>
        <v>N.A.</v>
      </c>
      <c r="AO19" s="2" t="str">
        <f t="shared" si="0"/>
        <v>N.A.</v>
      </c>
      <c r="AP19" s="15" t="str">
        <f t="shared" ref="AP19" si="12">IFERROR(L19/AA19, "N.A.")</f>
        <v>N.A.</v>
      </c>
      <c r="AQ19" s="13" t="str">
        <f t="shared" ref="AQ19" si="13">IFERROR(M19/AB19, "N.A.")</f>
        <v>N.A.</v>
      </c>
      <c r="AR19" s="14" t="str">
        <f t="shared" ref="AR19" si="14">IFERROR(N19/AC19, "N.A.")</f>
        <v>N.A.</v>
      </c>
    </row>
    <row r="20" spans="1:44" ht="15" customHeight="1" thickBot="1" x14ac:dyDescent="0.3">
      <c r="A20" s="5" t="s">
        <v>0</v>
      </c>
      <c r="B20" s="24">
        <f>B19+C19</f>
        <v>0</v>
      </c>
      <c r="C20" s="26"/>
      <c r="D20" s="24">
        <f>D19+E19</f>
        <v>0</v>
      </c>
      <c r="E20" s="26"/>
      <c r="F20" s="24">
        <f>F19+G19</f>
        <v>0</v>
      </c>
      <c r="G20" s="26"/>
      <c r="H20" s="24">
        <f>H19+I19</f>
        <v>0</v>
      </c>
      <c r="I20" s="26"/>
      <c r="J20" s="24">
        <f>J19+K19</f>
        <v>0</v>
      </c>
      <c r="K20" s="26"/>
      <c r="L20" s="24">
        <f>L19+M19</f>
        <v>0</v>
      </c>
      <c r="M20" s="25"/>
      <c r="N20" s="18">
        <f>B20+D20+F20+H20+J20</f>
        <v>0</v>
      </c>
      <c r="P20" s="5" t="s">
        <v>0</v>
      </c>
      <c r="Q20" s="24">
        <f>Q19+R19</f>
        <v>0</v>
      </c>
      <c r="R20" s="26"/>
      <c r="S20" s="24">
        <f>S19+T19</f>
        <v>0</v>
      </c>
      <c r="T20" s="26"/>
      <c r="U20" s="24">
        <f>U19+V19</f>
        <v>0</v>
      </c>
      <c r="V20" s="26"/>
      <c r="W20" s="24">
        <f>W19+X19</f>
        <v>0</v>
      </c>
      <c r="X20" s="26"/>
      <c r="Y20" s="24">
        <f>Y19+Z19</f>
        <v>0</v>
      </c>
      <c r="Z20" s="26"/>
      <c r="AA20" s="24">
        <f>AA19+AB19</f>
        <v>0</v>
      </c>
      <c r="AB20" s="26"/>
      <c r="AC20" s="19">
        <f>Q20+S20+U20+W20+Y20</f>
        <v>0</v>
      </c>
      <c r="AE20" s="5" t="s">
        <v>0</v>
      </c>
      <c r="AF20" s="27" t="str">
        <f>IFERROR(B20/Q20,"N.A.")</f>
        <v>N.A.</v>
      </c>
      <c r="AG20" s="28"/>
      <c r="AH20" s="27" t="str">
        <f>IFERROR(D20/S20,"N.A.")</f>
        <v>N.A.</v>
      </c>
      <c r="AI20" s="28"/>
      <c r="AJ20" s="27" t="str">
        <f>IFERROR(F20/U20,"N.A.")</f>
        <v>N.A.</v>
      </c>
      <c r="AK20" s="28"/>
      <c r="AL20" s="27" t="str">
        <f>IFERROR(H20/W20,"N.A.")</f>
        <v>N.A.</v>
      </c>
      <c r="AM20" s="28"/>
      <c r="AN20" s="27" t="str">
        <f>IFERROR(J20/Y20,"N.A.")</f>
        <v>N.A.</v>
      </c>
      <c r="AO20" s="28"/>
      <c r="AP20" s="27" t="str">
        <f>IFERROR(L20/AA20,"N.A.")</f>
        <v>N.A.</v>
      </c>
      <c r="AQ20" s="28"/>
      <c r="AR20" s="16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6"/>
        <v>0</v>
      </c>
      <c r="M29" s="13">
        <f t="shared" si="16"/>
        <v>0</v>
      </c>
      <c r="N29" s="14">
        <f t="shared" si="17"/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8"/>
        <v>0</v>
      </c>
      <c r="AB29" s="13">
        <f t="shared" si="18"/>
        <v>0</v>
      </c>
      <c r="AC29" s="14">
        <f t="shared" si="19"/>
        <v>0</v>
      </c>
      <c r="AE29" s="3" t="s">
        <v>14</v>
      </c>
      <c r="AF29" s="2" t="str">
        <f t="shared" si="20"/>
        <v>N.A.</v>
      </c>
      <c r="AG29" s="2" t="str">
        <f t="shared" si="15"/>
        <v>N.A.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 t="str">
        <f t="shared" si="15"/>
        <v>N.A.</v>
      </c>
      <c r="AQ29" s="13" t="str">
        <f t="shared" si="15"/>
        <v>N.A.</v>
      </c>
      <c r="AR29" s="14" t="str">
        <f t="shared" si="15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21">B31+D31+F31+H31+J31</f>
        <v>0</v>
      </c>
      <c r="M31" s="13">
        <f t="shared" ref="M31" si="22">C31+E31+G31+I31+K31</f>
        <v>0</v>
      </c>
      <c r="N31" s="17">
        <f t="shared" ref="N31" si="23"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24">Q31+S31+U31+W31+Y31</f>
        <v>0</v>
      </c>
      <c r="AB31" s="13">
        <f t="shared" ref="AB31" si="25">R31+T31+V31+X31+Z31</f>
        <v>0</v>
      </c>
      <c r="AC31" s="14">
        <f t="shared" ref="AC31" si="26">AA31+AB31</f>
        <v>0</v>
      </c>
      <c r="AE31" s="4" t="s">
        <v>16</v>
      </c>
      <c r="AF31" s="2" t="str">
        <f t="shared" si="20"/>
        <v>N.A.</v>
      </c>
      <c r="AG31" s="2" t="str">
        <f t="shared" si="15"/>
        <v>N.A.</v>
      </c>
      <c r="AH31" s="2" t="str">
        <f t="shared" si="15"/>
        <v>N.A.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 t="str">
        <f t="shared" ref="AP31" si="27">IFERROR(L31/AA31, "N.A.")</f>
        <v>N.A.</v>
      </c>
      <c r="AQ31" s="13" t="str">
        <f t="shared" ref="AQ31" si="28">IFERROR(M31/AB31, "N.A.")</f>
        <v>N.A.</v>
      </c>
      <c r="AR31" s="14" t="str">
        <f t="shared" ref="AR31" si="29">IFERROR(N31/AC31, "N.A.")</f>
        <v>N.A.</v>
      </c>
    </row>
    <row r="32" spans="1:44" ht="15" customHeight="1" thickBot="1" x14ac:dyDescent="0.3">
      <c r="A32" s="5" t="s">
        <v>0</v>
      </c>
      <c r="B32" s="24">
        <f>B31+C31</f>
        <v>0</v>
      </c>
      <c r="C32" s="26"/>
      <c r="D32" s="24">
        <f>D31+E31</f>
        <v>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0</v>
      </c>
      <c r="M32" s="25"/>
      <c r="N32" s="18">
        <f>B32+D32+F32+H32+J32</f>
        <v>0</v>
      </c>
      <c r="P32" s="5" t="s">
        <v>0</v>
      </c>
      <c r="Q32" s="24">
        <f>Q31+R31</f>
        <v>0</v>
      </c>
      <c r="R32" s="26"/>
      <c r="S32" s="24">
        <f>S31+T31</f>
        <v>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0</v>
      </c>
      <c r="AB32" s="26"/>
      <c r="AC32" s="19">
        <f>Q32+S32+U32+W32+Y32</f>
        <v>0</v>
      </c>
      <c r="AE32" s="5" t="s">
        <v>0</v>
      </c>
      <c r="AF32" s="27" t="str">
        <f>IFERROR(B32/Q32,"N.A.")</f>
        <v>N.A.</v>
      </c>
      <c r="AG32" s="28"/>
      <c r="AH32" s="27" t="str">
        <f>IFERROR(D32/S32,"N.A.")</f>
        <v>N.A.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 t="str">
        <f>IFERROR(L32/AA32,"N.A.")</f>
        <v>N.A.</v>
      </c>
      <c r="AQ32" s="28"/>
      <c r="AR32" s="16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>B39+D39+F39+H39+J39</f>
        <v>0</v>
      </c>
      <c r="M39" s="13">
        <f>C39+E39+G39+I39+K39</f>
        <v>0</v>
      </c>
      <c r="N39" s="14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>Q39+S39+U39+W39+Y39</f>
        <v>0</v>
      </c>
      <c r="AB39" s="13">
        <f>R39+T39+V39+X39+Z39</f>
        <v>0</v>
      </c>
      <c r="AC39" s="14">
        <f>AA39+AB39</f>
        <v>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 t="str">
        <f t="shared" si="30"/>
        <v>N.A.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 t="str">
        <f t="shared" si="30"/>
        <v>N.A.</v>
      </c>
      <c r="AQ39" s="13" t="str">
        <f t="shared" si="30"/>
        <v>N.A.</v>
      </c>
      <c r="AR39" s="14" t="str">
        <f t="shared" si="30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31"/>
        <v>0</v>
      </c>
      <c r="M41" s="13">
        <f t="shared" si="31"/>
        <v>0</v>
      </c>
      <c r="N41" s="14">
        <f t="shared" si="32"/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33"/>
        <v>0</v>
      </c>
      <c r="AB41" s="13">
        <f t="shared" si="33"/>
        <v>0</v>
      </c>
      <c r="AC41" s="14">
        <f t="shared" si="34"/>
        <v>0</v>
      </c>
      <c r="AE41" s="3" t="s">
        <v>14</v>
      </c>
      <c r="AF41" s="2" t="str">
        <f t="shared" si="35"/>
        <v>N.A.</v>
      </c>
      <c r="AG41" s="2" t="str">
        <f t="shared" si="30"/>
        <v>N.A.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 t="str">
        <f t="shared" si="30"/>
        <v>N.A.</v>
      </c>
      <c r="AN41" s="2" t="str">
        <f t="shared" si="30"/>
        <v>N.A.</v>
      </c>
      <c r="AO41" s="2" t="str">
        <f t="shared" si="30"/>
        <v>N.A.</v>
      </c>
      <c r="AP41" s="15" t="str">
        <f t="shared" si="30"/>
        <v>N.A.</v>
      </c>
      <c r="AQ41" s="13" t="str">
        <f t="shared" si="30"/>
        <v>N.A.</v>
      </c>
      <c r="AR41" s="14" t="str">
        <f t="shared" si="30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36">B43+D43+F43+H43+J43</f>
        <v>0</v>
      </c>
      <c r="M43" s="13">
        <f t="shared" ref="M43" si="37">C43+E43+G43+I43+K43</f>
        <v>0</v>
      </c>
      <c r="N43" s="17">
        <f t="shared" ref="N43" si="38"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39">Q43+S43+U43+W43+Y43</f>
        <v>0</v>
      </c>
      <c r="AB43" s="13">
        <f t="shared" ref="AB43" si="40">R43+T43+V43+X43+Z43</f>
        <v>0</v>
      </c>
      <c r="AC43" s="17">
        <f t="shared" ref="AC43" si="41">AA43+AB43</f>
        <v>0</v>
      </c>
      <c r="AE43" s="4" t="s">
        <v>16</v>
      </c>
      <c r="AF43" s="2" t="str">
        <f t="shared" si="35"/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42">IFERROR(L43/AA43, "N.A.")</f>
        <v>N.A.</v>
      </c>
      <c r="AQ43" s="13" t="str">
        <f t="shared" ref="AQ43" si="43">IFERROR(M43/AB43, "N.A.")</f>
        <v>N.A.</v>
      </c>
      <c r="AR43" s="14" t="str">
        <f t="shared" ref="AR43" si="44">IFERROR(N43/AC43, "N.A.")</f>
        <v>N.A.</v>
      </c>
    </row>
    <row r="44" spans="1:44" ht="15" customHeight="1" thickBot="1" x14ac:dyDescent="0.3">
      <c r="A44" s="5" t="s">
        <v>0</v>
      </c>
      <c r="B44" s="24">
        <f>B43+C43</f>
        <v>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0</v>
      </c>
      <c r="I44" s="26"/>
      <c r="J44" s="24">
        <f>J43+K43</f>
        <v>0</v>
      </c>
      <c r="K44" s="26"/>
      <c r="L44" s="24">
        <f>L43+M43</f>
        <v>0</v>
      </c>
      <c r="M44" s="25"/>
      <c r="N44" s="18">
        <f>B44+D44+F44+H44+J44</f>
        <v>0</v>
      </c>
      <c r="P44" s="5" t="s">
        <v>0</v>
      </c>
      <c r="Q44" s="24">
        <f>Q43+R43</f>
        <v>0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0</v>
      </c>
      <c r="X44" s="26"/>
      <c r="Y44" s="24">
        <f>Y43+Z43</f>
        <v>0</v>
      </c>
      <c r="Z44" s="26"/>
      <c r="AA44" s="24">
        <f>AA43+AB43</f>
        <v>0</v>
      </c>
      <c r="AB44" s="25"/>
      <c r="AC44" s="18">
        <f>Q44+S44+U44+W44+Y44</f>
        <v>0</v>
      </c>
      <c r="AE44" s="5" t="s">
        <v>0</v>
      </c>
      <c r="AF44" s="27" t="str">
        <f>IFERROR(B44/Q44,"N.A.")</f>
        <v>N.A.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 t="str">
        <f>IFERROR(H44/W44,"N.A.")</f>
        <v>N.A.</v>
      </c>
      <c r="AM44" s="28"/>
      <c r="AN44" s="27" t="str">
        <f>IFERROR(J44/Y44,"N.A.")</f>
        <v>N.A.</v>
      </c>
      <c r="AO44" s="28"/>
      <c r="AP44" s="27" t="str">
        <f>IFERROR(L44/AA44,"N.A.")</f>
        <v>N.A.</v>
      </c>
      <c r="AQ44" s="28"/>
      <c r="AR44" s="16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224103607.99999988</v>
      </c>
      <c r="C15" s="2"/>
      <c r="D15" s="2">
        <v>145838201.00000006</v>
      </c>
      <c r="E15" s="2"/>
      <c r="F15" s="2">
        <v>102059865</v>
      </c>
      <c r="G15" s="2"/>
      <c r="H15" s="2">
        <v>317764208.99999982</v>
      </c>
      <c r="I15" s="2"/>
      <c r="J15" s="2">
        <v>0</v>
      </c>
      <c r="K15" s="2"/>
      <c r="L15" s="1">
        <f>B15+D15+F15+H15+J15</f>
        <v>789765882.99999976</v>
      </c>
      <c r="M15" s="13">
        <f>C15+E15+G15+I15+K15</f>
        <v>0</v>
      </c>
      <c r="N15" s="14">
        <f>L15+M15</f>
        <v>789765882.99999976</v>
      </c>
      <c r="P15" s="3" t="s">
        <v>12</v>
      </c>
      <c r="Q15" s="2">
        <v>43056</v>
      </c>
      <c r="R15" s="2">
        <v>0</v>
      </c>
      <c r="S15" s="2">
        <v>19491</v>
      </c>
      <c r="T15" s="2">
        <v>0</v>
      </c>
      <c r="U15" s="2">
        <v>14963</v>
      </c>
      <c r="V15" s="2">
        <v>0</v>
      </c>
      <c r="W15" s="2">
        <v>84669</v>
      </c>
      <c r="X15" s="2">
        <v>0</v>
      </c>
      <c r="Y15" s="2">
        <v>8205</v>
      </c>
      <c r="Z15" s="2">
        <v>0</v>
      </c>
      <c r="AA15" s="1">
        <f>Q15+S15+U15+W15+Y15</f>
        <v>170384</v>
      </c>
      <c r="AB15" s="13">
        <f>R15+T15+V15+X15+Z15</f>
        <v>0</v>
      </c>
      <c r="AC15" s="14">
        <f>AA15+AB15</f>
        <v>170384</v>
      </c>
      <c r="AE15" s="3" t="s">
        <v>12</v>
      </c>
      <c r="AF15" s="2">
        <f>IFERROR(B15/Q15, "N.A.")</f>
        <v>5204.933296172424</v>
      </c>
      <c r="AG15" s="2" t="str">
        <f t="shared" ref="AG15:AR19" si="0">IFERROR(C15/R15, "N.A.")</f>
        <v>N.A.</v>
      </c>
      <c r="AH15" s="2">
        <f t="shared" si="0"/>
        <v>7482.3354881740324</v>
      </c>
      <c r="AI15" s="2" t="str">
        <f t="shared" si="0"/>
        <v>N.A.</v>
      </c>
      <c r="AJ15" s="2">
        <f t="shared" si="0"/>
        <v>6820.8156786740628</v>
      </c>
      <c r="AK15" s="2" t="str">
        <f t="shared" si="0"/>
        <v>N.A.</v>
      </c>
      <c r="AL15" s="2">
        <f t="shared" si="0"/>
        <v>3753.0171491336832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4635.211539815944</v>
      </c>
      <c r="AQ15" s="13" t="str">
        <f t="shared" si="0"/>
        <v>N.A.</v>
      </c>
      <c r="AR15" s="14">
        <f t="shared" si="0"/>
        <v>4635.211539815944</v>
      </c>
    </row>
    <row r="16" spans="1:44" ht="15" customHeight="1" thickBot="1" x14ac:dyDescent="0.3">
      <c r="A16" s="3" t="s">
        <v>13</v>
      </c>
      <c r="B16" s="2">
        <v>124166181.0000001</v>
      </c>
      <c r="C16" s="2">
        <v>6488430</v>
      </c>
      <c r="D16" s="2">
        <v>393020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124559201.0000001</v>
      </c>
      <c r="M16" s="13">
        <f t="shared" si="1"/>
        <v>6488430</v>
      </c>
      <c r="N16" s="14">
        <f t="shared" ref="N16:N18" si="2">L16+M16</f>
        <v>131047631.0000001</v>
      </c>
      <c r="P16" s="3" t="s">
        <v>13</v>
      </c>
      <c r="Q16" s="2">
        <v>34623</v>
      </c>
      <c r="R16" s="2">
        <v>1136</v>
      </c>
      <c r="S16" s="2">
        <v>457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35080</v>
      </c>
      <c r="AB16" s="13">
        <f t="shared" si="3"/>
        <v>1136</v>
      </c>
      <c r="AC16" s="14">
        <f t="shared" ref="AC16:AC18" si="4">AA16+AB16</f>
        <v>36216</v>
      </c>
      <c r="AE16" s="3" t="s">
        <v>13</v>
      </c>
      <c r="AF16" s="2">
        <f t="shared" ref="AF16:AF19" si="5">IFERROR(B16/Q16, "N.A.")</f>
        <v>3586.2340351789303</v>
      </c>
      <c r="AG16" s="2">
        <f t="shared" si="0"/>
        <v>5711.6461267605637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3550.7183865450429</v>
      </c>
      <c r="AQ16" s="13">
        <f t="shared" si="0"/>
        <v>5711.6461267605637</v>
      </c>
      <c r="AR16" s="14">
        <f t="shared" si="0"/>
        <v>3618.5009664236832</v>
      </c>
    </row>
    <row r="17" spans="1:44" ht="15" customHeight="1" thickBot="1" x14ac:dyDescent="0.3">
      <c r="A17" s="3" t="s">
        <v>14</v>
      </c>
      <c r="B17" s="2">
        <v>513607953.00000024</v>
      </c>
      <c r="C17" s="2">
        <v>2345853533.9999971</v>
      </c>
      <c r="D17" s="2">
        <v>141810442.99999997</v>
      </c>
      <c r="E17" s="2">
        <v>32485540</v>
      </c>
      <c r="F17" s="2"/>
      <c r="G17" s="2">
        <v>184716750</v>
      </c>
      <c r="H17" s="2"/>
      <c r="I17" s="2">
        <v>142627339.99999994</v>
      </c>
      <c r="J17" s="2">
        <v>0</v>
      </c>
      <c r="K17" s="2"/>
      <c r="L17" s="1">
        <f t="shared" si="1"/>
        <v>655418396.00000024</v>
      </c>
      <c r="M17" s="13">
        <f t="shared" si="1"/>
        <v>2705683163.9999971</v>
      </c>
      <c r="N17" s="14">
        <f t="shared" si="2"/>
        <v>3361101559.9999971</v>
      </c>
      <c r="P17" s="3" t="s">
        <v>14</v>
      </c>
      <c r="Q17" s="2">
        <v>108590</v>
      </c>
      <c r="R17" s="2">
        <v>366523</v>
      </c>
      <c r="S17" s="2">
        <v>26281</v>
      </c>
      <c r="T17" s="2">
        <v>4805</v>
      </c>
      <c r="U17" s="2">
        <v>0</v>
      </c>
      <c r="V17" s="2">
        <v>25259</v>
      </c>
      <c r="W17" s="2">
        <v>0</v>
      </c>
      <c r="X17" s="2">
        <v>24756</v>
      </c>
      <c r="Y17" s="2">
        <v>11747</v>
      </c>
      <c r="Z17" s="2">
        <v>0</v>
      </c>
      <c r="AA17" s="1">
        <f t="shared" si="3"/>
        <v>146618</v>
      </c>
      <c r="AB17" s="13">
        <f t="shared" si="3"/>
        <v>421343</v>
      </c>
      <c r="AC17" s="14">
        <f t="shared" si="4"/>
        <v>567961</v>
      </c>
      <c r="AE17" s="3" t="s">
        <v>14</v>
      </c>
      <c r="AF17" s="2">
        <f t="shared" si="5"/>
        <v>4729.7905239893198</v>
      </c>
      <c r="AG17" s="2">
        <f t="shared" si="0"/>
        <v>6400.2901154906976</v>
      </c>
      <c r="AH17" s="2">
        <f t="shared" si="0"/>
        <v>5395.9302537955164</v>
      </c>
      <c r="AI17" s="2">
        <f t="shared" si="0"/>
        <v>6760.7783558792926</v>
      </c>
      <c r="AJ17" s="2" t="str">
        <f t="shared" si="0"/>
        <v>N.A.</v>
      </c>
      <c r="AK17" s="2">
        <f t="shared" si="0"/>
        <v>7312.9082703194899</v>
      </c>
      <c r="AL17" s="2" t="str">
        <f t="shared" si="0"/>
        <v>N.A.</v>
      </c>
      <c r="AM17" s="2">
        <f t="shared" si="0"/>
        <v>5761.3241234448187</v>
      </c>
      <c r="AN17" s="2">
        <f t="shared" si="0"/>
        <v>0</v>
      </c>
      <c r="AO17" s="2" t="str">
        <f t="shared" si="0"/>
        <v>N.A.</v>
      </c>
      <c r="AP17" s="15">
        <f t="shared" si="0"/>
        <v>4470.2450995102936</v>
      </c>
      <c r="AQ17" s="13">
        <f t="shared" si="0"/>
        <v>6421.5690399508176</v>
      </c>
      <c r="AR17" s="14">
        <f t="shared" si="0"/>
        <v>5917.838654414647</v>
      </c>
    </row>
    <row r="18" spans="1:44" ht="15" customHeight="1" thickBot="1" x14ac:dyDescent="0.3">
      <c r="A18" s="3" t="s">
        <v>15</v>
      </c>
      <c r="B18" s="2">
        <v>34704741</v>
      </c>
      <c r="C18" s="2">
        <v>4313963.9999999991</v>
      </c>
      <c r="D18" s="2">
        <v>9459280</v>
      </c>
      <c r="E18" s="2">
        <v>2088940</v>
      </c>
      <c r="F18" s="2"/>
      <c r="G18" s="2">
        <v>7352742</v>
      </c>
      <c r="H18" s="2">
        <v>11075758</v>
      </c>
      <c r="I18" s="2"/>
      <c r="J18" s="2">
        <v>0</v>
      </c>
      <c r="K18" s="2"/>
      <c r="L18" s="1">
        <f t="shared" si="1"/>
        <v>55239779</v>
      </c>
      <c r="M18" s="13">
        <f t="shared" si="1"/>
        <v>13755646</v>
      </c>
      <c r="N18" s="14">
        <f t="shared" si="2"/>
        <v>68995425</v>
      </c>
      <c r="P18" s="3" t="s">
        <v>15</v>
      </c>
      <c r="Q18" s="2">
        <v>10006</v>
      </c>
      <c r="R18" s="2">
        <v>999</v>
      </c>
      <c r="S18" s="2">
        <v>2180</v>
      </c>
      <c r="T18" s="2">
        <v>443</v>
      </c>
      <c r="U18" s="2">
        <v>0</v>
      </c>
      <c r="V18" s="2">
        <v>1893</v>
      </c>
      <c r="W18" s="2">
        <v>16961</v>
      </c>
      <c r="X18" s="2">
        <v>0</v>
      </c>
      <c r="Y18" s="2">
        <v>6120</v>
      </c>
      <c r="Z18" s="2">
        <v>0</v>
      </c>
      <c r="AA18" s="1">
        <f t="shared" si="3"/>
        <v>35267</v>
      </c>
      <c r="AB18" s="13">
        <f t="shared" si="3"/>
        <v>3335</v>
      </c>
      <c r="AC18" s="17">
        <f t="shared" si="4"/>
        <v>38602</v>
      </c>
      <c r="AE18" s="3" t="s">
        <v>15</v>
      </c>
      <c r="AF18" s="2">
        <f t="shared" si="5"/>
        <v>3468.3930641615029</v>
      </c>
      <c r="AG18" s="2">
        <f t="shared" si="0"/>
        <v>4318.2822822822809</v>
      </c>
      <c r="AH18" s="2">
        <f t="shared" si="0"/>
        <v>4339.119266055046</v>
      </c>
      <c r="AI18" s="2">
        <f t="shared" si="0"/>
        <v>4715.4401805869074</v>
      </c>
      <c r="AJ18" s="2" t="str">
        <f t="shared" si="0"/>
        <v>N.A.</v>
      </c>
      <c r="AK18" s="2">
        <f t="shared" si="0"/>
        <v>3884.1743264659272</v>
      </c>
      <c r="AL18" s="2">
        <f t="shared" si="0"/>
        <v>653.01326572725668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1566.3305356282076</v>
      </c>
      <c r="AQ18" s="13">
        <f t="shared" si="0"/>
        <v>4124.6314842578713</v>
      </c>
      <c r="AR18" s="14">
        <f t="shared" si="0"/>
        <v>1787.3536345267084</v>
      </c>
    </row>
    <row r="19" spans="1:44" ht="15" customHeight="1" thickBot="1" x14ac:dyDescent="0.3">
      <c r="A19" s="4" t="s">
        <v>16</v>
      </c>
      <c r="B19" s="2">
        <v>896582482.99999928</v>
      </c>
      <c r="C19" s="2">
        <v>2356655928</v>
      </c>
      <c r="D19" s="2">
        <v>297500943.99999994</v>
      </c>
      <c r="E19" s="2">
        <v>34574480</v>
      </c>
      <c r="F19" s="2">
        <v>102059865</v>
      </c>
      <c r="G19" s="2">
        <v>192069492.00000003</v>
      </c>
      <c r="H19" s="2">
        <v>328839967</v>
      </c>
      <c r="I19" s="2">
        <v>142627339.99999994</v>
      </c>
      <c r="J19" s="2">
        <v>0</v>
      </c>
      <c r="K19" s="2"/>
      <c r="L19" s="1">
        <f t="shared" ref="L19" si="6">B19+D19+F19+H19+J19</f>
        <v>1624983258.9999993</v>
      </c>
      <c r="M19" s="13">
        <f t="shared" ref="M19" si="7">C19+E19+G19+I19+K19</f>
        <v>2725927240</v>
      </c>
      <c r="N19" s="17">
        <f t="shared" ref="N19" si="8">L19+M19</f>
        <v>4350910498.999999</v>
      </c>
      <c r="P19" s="4" t="s">
        <v>16</v>
      </c>
      <c r="Q19" s="2">
        <v>196275</v>
      </c>
      <c r="R19" s="2">
        <v>368658</v>
      </c>
      <c r="S19" s="2">
        <v>48409</v>
      </c>
      <c r="T19" s="2">
        <v>5248</v>
      </c>
      <c r="U19" s="2">
        <v>14963</v>
      </c>
      <c r="V19" s="2">
        <v>27152</v>
      </c>
      <c r="W19" s="2">
        <v>101630</v>
      </c>
      <c r="X19" s="2">
        <v>24756</v>
      </c>
      <c r="Y19" s="2">
        <v>26072</v>
      </c>
      <c r="Z19" s="2">
        <v>0</v>
      </c>
      <c r="AA19" s="1">
        <f t="shared" ref="AA19" si="9">Q19+S19+U19+W19+Y19</f>
        <v>387349</v>
      </c>
      <c r="AB19" s="13">
        <f t="shared" ref="AB19" si="10">R19+T19+V19+X19+Z19</f>
        <v>425814</v>
      </c>
      <c r="AC19" s="14">
        <f t="shared" ref="AC19" si="11">AA19+AB19</f>
        <v>813163</v>
      </c>
      <c r="AE19" s="4" t="s">
        <v>16</v>
      </c>
      <c r="AF19" s="2">
        <f t="shared" si="5"/>
        <v>4567.9912520697962</v>
      </c>
      <c r="AG19" s="2">
        <f t="shared" si="0"/>
        <v>6392.5262112852561</v>
      </c>
      <c r="AH19" s="2">
        <f t="shared" si="0"/>
        <v>6145.5709475510739</v>
      </c>
      <c r="AI19" s="2">
        <f t="shared" si="0"/>
        <v>6588.125</v>
      </c>
      <c r="AJ19" s="2">
        <f t="shared" si="0"/>
        <v>6820.8156786740628</v>
      </c>
      <c r="AK19" s="2">
        <f t="shared" si="0"/>
        <v>7073.8616676487927</v>
      </c>
      <c r="AL19" s="2">
        <f t="shared" si="0"/>
        <v>3235.6584374692511</v>
      </c>
      <c r="AM19" s="2">
        <f t="shared" si="0"/>
        <v>5761.3241234448187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4195.1399358201497</v>
      </c>
      <c r="AQ19" s="13">
        <f t="shared" ref="AQ19" si="13">IFERROR(M19/AB19, "N.A.")</f>
        <v>6401.6853367902413</v>
      </c>
      <c r="AR19" s="14">
        <f t="shared" ref="AR19" si="14">IFERROR(N19/AC19, "N.A.")</f>
        <v>5350.6006778468754</v>
      </c>
    </row>
    <row r="20" spans="1:44" ht="15" customHeight="1" thickBot="1" x14ac:dyDescent="0.3">
      <c r="A20" s="5" t="s">
        <v>0</v>
      </c>
      <c r="B20" s="24">
        <f>B19+C19</f>
        <v>3253238410.999999</v>
      </c>
      <c r="C20" s="26"/>
      <c r="D20" s="24">
        <f>D19+E19</f>
        <v>332075423.99999994</v>
      </c>
      <c r="E20" s="26"/>
      <c r="F20" s="24">
        <f>F19+G19</f>
        <v>294129357</v>
      </c>
      <c r="G20" s="26"/>
      <c r="H20" s="24">
        <f>H19+I19</f>
        <v>471467306.99999994</v>
      </c>
      <c r="I20" s="26"/>
      <c r="J20" s="24">
        <f>J19+K19</f>
        <v>0</v>
      </c>
      <c r="K20" s="26"/>
      <c r="L20" s="24">
        <f>L19+M19</f>
        <v>4350910498.999999</v>
      </c>
      <c r="M20" s="25"/>
      <c r="N20" s="18">
        <f>B20+D20+F20+H20+J20</f>
        <v>4350910498.999999</v>
      </c>
      <c r="P20" s="5" t="s">
        <v>0</v>
      </c>
      <c r="Q20" s="24">
        <f>Q19+R19</f>
        <v>564933</v>
      </c>
      <c r="R20" s="26"/>
      <c r="S20" s="24">
        <f>S19+T19</f>
        <v>53657</v>
      </c>
      <c r="T20" s="26"/>
      <c r="U20" s="24">
        <f>U19+V19</f>
        <v>42115</v>
      </c>
      <c r="V20" s="26"/>
      <c r="W20" s="24">
        <f>W19+X19</f>
        <v>126386</v>
      </c>
      <c r="X20" s="26"/>
      <c r="Y20" s="24">
        <f>Y19+Z19</f>
        <v>26072</v>
      </c>
      <c r="Z20" s="26"/>
      <c r="AA20" s="24">
        <f>AA19+AB19</f>
        <v>813163</v>
      </c>
      <c r="AB20" s="26"/>
      <c r="AC20" s="19">
        <f>Q20+S20+U20+W20+Y20</f>
        <v>813163</v>
      </c>
      <c r="AE20" s="5" t="s">
        <v>0</v>
      </c>
      <c r="AF20" s="27">
        <f>IFERROR(B20/Q20,"N.A.")</f>
        <v>5758.6269716939869</v>
      </c>
      <c r="AG20" s="28"/>
      <c r="AH20" s="27">
        <f>IFERROR(D20/S20,"N.A.")</f>
        <v>6188.8555826825941</v>
      </c>
      <c r="AI20" s="28"/>
      <c r="AJ20" s="27">
        <f>IFERROR(F20/U20,"N.A.")</f>
        <v>6983.9571886501244</v>
      </c>
      <c r="AK20" s="28"/>
      <c r="AL20" s="27">
        <f>IFERROR(H20/W20,"N.A.")</f>
        <v>3730.3760463975436</v>
      </c>
      <c r="AM20" s="28"/>
      <c r="AN20" s="27">
        <f>IFERROR(J20/Y20,"N.A.")</f>
        <v>0</v>
      </c>
      <c r="AO20" s="28"/>
      <c r="AP20" s="27">
        <f>IFERROR(L20/AA20,"N.A.")</f>
        <v>5350.6006778468754</v>
      </c>
      <c r="AQ20" s="28"/>
      <c r="AR20" s="16">
        <f>IFERROR(N20/AC20, "N.A.")</f>
        <v>5350.6006778468754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193507995</v>
      </c>
      <c r="C27" s="2"/>
      <c r="D27" s="2">
        <v>139990001</v>
      </c>
      <c r="E27" s="2"/>
      <c r="F27" s="2">
        <v>95391865</v>
      </c>
      <c r="G27" s="2"/>
      <c r="H27" s="2">
        <v>207559977.99999988</v>
      </c>
      <c r="I27" s="2"/>
      <c r="J27" s="2">
        <v>0</v>
      </c>
      <c r="K27" s="2"/>
      <c r="L27" s="1">
        <f>B27+D27+F27+H27+J27</f>
        <v>636449838.99999988</v>
      </c>
      <c r="M27" s="13">
        <f>C27+E27+G27+I27+K27</f>
        <v>0</v>
      </c>
      <c r="N27" s="14">
        <f>L27+M27</f>
        <v>636449838.99999988</v>
      </c>
      <c r="P27" s="3" t="s">
        <v>12</v>
      </c>
      <c r="Q27" s="2">
        <v>34589</v>
      </c>
      <c r="R27" s="2">
        <v>0</v>
      </c>
      <c r="S27" s="2">
        <v>18351</v>
      </c>
      <c r="T27" s="2">
        <v>0</v>
      </c>
      <c r="U27" s="2">
        <v>13206</v>
      </c>
      <c r="V27" s="2">
        <v>0</v>
      </c>
      <c r="W27" s="2">
        <v>41924</v>
      </c>
      <c r="X27" s="2">
        <v>0</v>
      </c>
      <c r="Y27" s="2">
        <v>1857</v>
      </c>
      <c r="Z27" s="2">
        <v>0</v>
      </c>
      <c r="AA27" s="1">
        <f>Q27+S27+U27+W27+Y27</f>
        <v>109927</v>
      </c>
      <c r="AB27" s="13">
        <f>R27+T27+V27+X27+Z27</f>
        <v>0</v>
      </c>
      <c r="AC27" s="14">
        <f>AA27+AB27</f>
        <v>109927</v>
      </c>
      <c r="AE27" s="3" t="s">
        <v>12</v>
      </c>
      <c r="AF27" s="2">
        <f>IFERROR(B27/Q27, "N.A.")</f>
        <v>5594.49521524184</v>
      </c>
      <c r="AG27" s="2" t="str">
        <f t="shared" ref="AG27:AR31" si="15">IFERROR(C27/R27, "N.A.")</f>
        <v>N.A.</v>
      </c>
      <c r="AH27" s="2">
        <f t="shared" si="15"/>
        <v>7628.4671680017436</v>
      </c>
      <c r="AI27" s="2" t="str">
        <f t="shared" si="15"/>
        <v>N.A.</v>
      </c>
      <c r="AJ27" s="2">
        <f t="shared" si="15"/>
        <v>7223.3730879903078</v>
      </c>
      <c r="AK27" s="2" t="str">
        <f t="shared" si="15"/>
        <v>N.A.</v>
      </c>
      <c r="AL27" s="2">
        <f t="shared" si="15"/>
        <v>4950.862942467319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5789.7499158532473</v>
      </c>
      <c r="AQ27" s="13" t="str">
        <f t="shared" si="15"/>
        <v>N.A.</v>
      </c>
      <c r="AR27" s="14">
        <f t="shared" si="15"/>
        <v>5789.7499158532473</v>
      </c>
    </row>
    <row r="28" spans="1:44" ht="15" customHeight="1" thickBot="1" x14ac:dyDescent="0.3">
      <c r="A28" s="3" t="s">
        <v>13</v>
      </c>
      <c r="B28" s="2">
        <v>16962135</v>
      </c>
      <c r="C28" s="2">
        <v>1044900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16962135</v>
      </c>
      <c r="M28" s="13">
        <f t="shared" si="16"/>
        <v>1044900</v>
      </c>
      <c r="N28" s="14">
        <f t="shared" ref="N28:N30" si="17">L28+M28</f>
        <v>18007035</v>
      </c>
      <c r="P28" s="3" t="s">
        <v>13</v>
      </c>
      <c r="Q28" s="2">
        <v>3455</v>
      </c>
      <c r="R28" s="2">
        <v>135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3455</v>
      </c>
      <c r="AB28" s="13">
        <f t="shared" si="18"/>
        <v>135</v>
      </c>
      <c r="AC28" s="14">
        <f t="shared" ref="AC28:AC30" si="19">AA28+AB28</f>
        <v>3590</v>
      </c>
      <c r="AE28" s="3" t="s">
        <v>13</v>
      </c>
      <c r="AF28" s="2">
        <f t="shared" ref="AF28:AF31" si="20">IFERROR(B28/Q28, "N.A.")</f>
        <v>4909.4457308248911</v>
      </c>
      <c r="AG28" s="2">
        <f t="shared" si="15"/>
        <v>7740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4909.4457308248911</v>
      </c>
      <c r="AQ28" s="13">
        <f t="shared" si="15"/>
        <v>7740</v>
      </c>
      <c r="AR28" s="14">
        <f t="shared" si="15"/>
        <v>5015.8871866295267</v>
      </c>
    </row>
    <row r="29" spans="1:44" ht="15" customHeight="1" thickBot="1" x14ac:dyDescent="0.3">
      <c r="A29" s="3" t="s">
        <v>14</v>
      </c>
      <c r="B29" s="2">
        <v>356901247.00000042</v>
      </c>
      <c r="C29" s="2">
        <v>1501884996.9999976</v>
      </c>
      <c r="D29" s="2">
        <v>97184287.999999985</v>
      </c>
      <c r="E29" s="2">
        <v>23528190.000000004</v>
      </c>
      <c r="F29" s="2"/>
      <c r="G29" s="2">
        <v>168620470</v>
      </c>
      <c r="H29" s="2"/>
      <c r="I29" s="2">
        <v>99555730</v>
      </c>
      <c r="J29" s="2">
        <v>0</v>
      </c>
      <c r="K29" s="2"/>
      <c r="L29" s="1">
        <f t="shared" si="16"/>
        <v>454085535.00000042</v>
      </c>
      <c r="M29" s="13">
        <f t="shared" si="16"/>
        <v>1793589386.9999976</v>
      </c>
      <c r="N29" s="14">
        <f t="shared" si="17"/>
        <v>2247674921.9999981</v>
      </c>
      <c r="P29" s="3" t="s">
        <v>14</v>
      </c>
      <c r="Q29" s="2">
        <v>70282</v>
      </c>
      <c r="R29" s="2">
        <v>228118</v>
      </c>
      <c r="S29" s="2">
        <v>17116</v>
      </c>
      <c r="T29" s="2">
        <v>3038</v>
      </c>
      <c r="U29" s="2">
        <v>0</v>
      </c>
      <c r="V29" s="2">
        <v>20845</v>
      </c>
      <c r="W29" s="2">
        <v>0</v>
      </c>
      <c r="X29" s="2">
        <v>16655</v>
      </c>
      <c r="Y29" s="2">
        <v>3334</v>
      </c>
      <c r="Z29" s="2">
        <v>0</v>
      </c>
      <c r="AA29" s="1">
        <f t="shared" si="18"/>
        <v>90732</v>
      </c>
      <c r="AB29" s="13">
        <f t="shared" si="18"/>
        <v>268656</v>
      </c>
      <c r="AC29" s="14">
        <f t="shared" si="19"/>
        <v>359388</v>
      </c>
      <c r="AE29" s="3" t="s">
        <v>14</v>
      </c>
      <c r="AF29" s="2">
        <f t="shared" si="20"/>
        <v>5078.1316268745968</v>
      </c>
      <c r="AG29" s="2">
        <f t="shared" si="15"/>
        <v>6583.8074899832436</v>
      </c>
      <c r="AH29" s="2">
        <f t="shared" si="15"/>
        <v>5677.9789670483751</v>
      </c>
      <c r="AI29" s="2">
        <f t="shared" si="15"/>
        <v>7744.6313364055313</v>
      </c>
      <c r="AJ29" s="2" t="str">
        <f t="shared" si="15"/>
        <v>N.A.</v>
      </c>
      <c r="AK29" s="2">
        <f t="shared" si="15"/>
        <v>8089.2525785560083</v>
      </c>
      <c r="AL29" s="2" t="str">
        <f t="shared" si="15"/>
        <v>N.A.</v>
      </c>
      <c r="AM29" s="2">
        <f t="shared" si="15"/>
        <v>5977.5280696487544</v>
      </c>
      <c r="AN29" s="2">
        <f t="shared" si="15"/>
        <v>0</v>
      </c>
      <c r="AO29" s="2" t="str">
        <f t="shared" si="15"/>
        <v>N.A.</v>
      </c>
      <c r="AP29" s="15">
        <f t="shared" si="15"/>
        <v>5004.6900211612265</v>
      </c>
      <c r="AQ29" s="13">
        <f t="shared" si="15"/>
        <v>6676.1560769161961</v>
      </c>
      <c r="AR29" s="14">
        <f t="shared" si="15"/>
        <v>6254.1735450265396</v>
      </c>
    </row>
    <row r="30" spans="1:44" ht="15" customHeight="1" thickBot="1" x14ac:dyDescent="0.3">
      <c r="A30" s="3" t="s">
        <v>15</v>
      </c>
      <c r="B30" s="2">
        <v>34064901</v>
      </c>
      <c r="C30" s="2">
        <v>3536094</v>
      </c>
      <c r="D30" s="2">
        <v>9459280</v>
      </c>
      <c r="E30" s="2">
        <v>2088940</v>
      </c>
      <c r="F30" s="2"/>
      <c r="G30" s="2">
        <v>7352742</v>
      </c>
      <c r="H30" s="2">
        <v>10921007.999999998</v>
      </c>
      <c r="I30" s="2"/>
      <c r="J30" s="2">
        <v>0</v>
      </c>
      <c r="K30" s="2"/>
      <c r="L30" s="1">
        <f t="shared" si="16"/>
        <v>54445189</v>
      </c>
      <c r="M30" s="13">
        <f t="shared" si="16"/>
        <v>12977776</v>
      </c>
      <c r="N30" s="14">
        <f t="shared" si="17"/>
        <v>67422965</v>
      </c>
      <c r="P30" s="3" t="s">
        <v>15</v>
      </c>
      <c r="Q30" s="2">
        <v>9758</v>
      </c>
      <c r="R30" s="2">
        <v>798</v>
      </c>
      <c r="S30" s="2">
        <v>2180</v>
      </c>
      <c r="T30" s="2">
        <v>443</v>
      </c>
      <c r="U30" s="2">
        <v>0</v>
      </c>
      <c r="V30" s="2">
        <v>1893</v>
      </c>
      <c r="W30" s="2">
        <v>16493</v>
      </c>
      <c r="X30" s="2">
        <v>0</v>
      </c>
      <c r="Y30" s="2">
        <v>3985</v>
      </c>
      <c r="Z30" s="2">
        <v>0</v>
      </c>
      <c r="AA30" s="1">
        <f t="shared" si="18"/>
        <v>32416</v>
      </c>
      <c r="AB30" s="13">
        <f t="shared" si="18"/>
        <v>3134</v>
      </c>
      <c r="AC30" s="17">
        <f t="shared" si="19"/>
        <v>35550</v>
      </c>
      <c r="AE30" s="3" t="s">
        <v>15</v>
      </c>
      <c r="AF30" s="2">
        <f t="shared" si="20"/>
        <v>3490.9716130354582</v>
      </c>
      <c r="AG30" s="2">
        <f t="shared" si="15"/>
        <v>4431.1954887218044</v>
      </c>
      <c r="AH30" s="2">
        <f t="shared" si="15"/>
        <v>4339.119266055046</v>
      </c>
      <c r="AI30" s="2">
        <f t="shared" si="15"/>
        <v>4715.4401805869074</v>
      </c>
      <c r="AJ30" s="2" t="str">
        <f t="shared" si="15"/>
        <v>N.A.</v>
      </c>
      <c r="AK30" s="2">
        <f t="shared" si="15"/>
        <v>3884.1743264659272</v>
      </c>
      <c r="AL30" s="2">
        <f t="shared" si="15"/>
        <v>662.16018917116344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1679.5776468410661</v>
      </c>
      <c r="AQ30" s="13">
        <f t="shared" si="15"/>
        <v>4140.9623484365029</v>
      </c>
      <c r="AR30" s="14">
        <f t="shared" si="15"/>
        <v>1896.567229254571</v>
      </c>
    </row>
    <row r="31" spans="1:44" ht="15" customHeight="1" thickBot="1" x14ac:dyDescent="0.3">
      <c r="A31" s="4" t="s">
        <v>16</v>
      </c>
      <c r="B31" s="2">
        <v>601436277.99999964</v>
      </c>
      <c r="C31" s="2">
        <v>1506465990.9999998</v>
      </c>
      <c r="D31" s="2">
        <v>246633569.00000003</v>
      </c>
      <c r="E31" s="2">
        <v>25617130</v>
      </c>
      <c r="F31" s="2">
        <v>95391865</v>
      </c>
      <c r="G31" s="2">
        <v>175973211.99999991</v>
      </c>
      <c r="H31" s="2">
        <v>218480986</v>
      </c>
      <c r="I31" s="2">
        <v>99555730</v>
      </c>
      <c r="J31" s="2">
        <v>0</v>
      </c>
      <c r="K31" s="2"/>
      <c r="L31" s="1">
        <f t="shared" ref="L31" si="21">B31+D31+F31+H31+J31</f>
        <v>1161942697.9999995</v>
      </c>
      <c r="M31" s="13">
        <f t="shared" ref="M31" si="22">C31+E31+G31+I31+K31</f>
        <v>1807612062.9999998</v>
      </c>
      <c r="N31" s="17">
        <f t="shared" ref="N31" si="23">L31+M31</f>
        <v>2969554760.999999</v>
      </c>
      <c r="P31" s="4" t="s">
        <v>16</v>
      </c>
      <c r="Q31" s="2">
        <v>118084</v>
      </c>
      <c r="R31" s="2">
        <v>229051</v>
      </c>
      <c r="S31" s="2">
        <v>37647</v>
      </c>
      <c r="T31" s="2">
        <v>3481</v>
      </c>
      <c r="U31" s="2">
        <v>13206</v>
      </c>
      <c r="V31" s="2">
        <v>22738</v>
      </c>
      <c r="W31" s="2">
        <v>58417</v>
      </c>
      <c r="X31" s="2">
        <v>16655</v>
      </c>
      <c r="Y31" s="2">
        <v>9176</v>
      </c>
      <c r="Z31" s="2">
        <v>0</v>
      </c>
      <c r="AA31" s="1">
        <f t="shared" ref="AA31" si="24">Q31+S31+U31+W31+Y31</f>
        <v>236530</v>
      </c>
      <c r="AB31" s="13">
        <f t="shared" ref="AB31" si="25">R31+T31+V31+X31+Z31</f>
        <v>271925</v>
      </c>
      <c r="AC31" s="14">
        <f t="shared" ref="AC31" si="26">AA31+AB31</f>
        <v>508455</v>
      </c>
      <c r="AE31" s="4" t="s">
        <v>16</v>
      </c>
      <c r="AF31" s="2">
        <f t="shared" si="20"/>
        <v>5093.291876968934</v>
      </c>
      <c r="AG31" s="2">
        <f t="shared" si="15"/>
        <v>6576.9893648139487</v>
      </c>
      <c r="AH31" s="2">
        <f t="shared" si="15"/>
        <v>6551.214412835021</v>
      </c>
      <c r="AI31" s="2">
        <f t="shared" si="15"/>
        <v>7359.1295604711286</v>
      </c>
      <c r="AJ31" s="2">
        <f t="shared" si="15"/>
        <v>7223.3730879903078</v>
      </c>
      <c r="AK31" s="2">
        <f t="shared" si="15"/>
        <v>7739.1684404960815</v>
      </c>
      <c r="AL31" s="2">
        <f t="shared" si="15"/>
        <v>3740.0240683362722</v>
      </c>
      <c r="AM31" s="2">
        <f t="shared" si="15"/>
        <v>5977.5280696487544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4912.4538029002642</v>
      </c>
      <c r="AQ31" s="13">
        <f t="shared" ref="AQ31" si="28">IFERROR(M31/AB31, "N.A.")</f>
        <v>6647.4655254206118</v>
      </c>
      <c r="AR31" s="14">
        <f t="shared" ref="AR31" si="29">IFERROR(N31/AC31, "N.A.")</f>
        <v>5840.349216744843</v>
      </c>
    </row>
    <row r="32" spans="1:44" ht="15" customHeight="1" thickBot="1" x14ac:dyDescent="0.3">
      <c r="A32" s="5" t="s">
        <v>0</v>
      </c>
      <c r="B32" s="24">
        <f>B31+C31</f>
        <v>2107902268.9999995</v>
      </c>
      <c r="C32" s="26"/>
      <c r="D32" s="24">
        <f>D31+E31</f>
        <v>272250699</v>
      </c>
      <c r="E32" s="26"/>
      <c r="F32" s="24">
        <f>F31+G31</f>
        <v>271365076.99999988</v>
      </c>
      <c r="G32" s="26"/>
      <c r="H32" s="24">
        <f>H31+I31</f>
        <v>318036716</v>
      </c>
      <c r="I32" s="26"/>
      <c r="J32" s="24">
        <f>J31+K31</f>
        <v>0</v>
      </c>
      <c r="K32" s="26"/>
      <c r="L32" s="24">
        <f>L31+M31</f>
        <v>2969554760.999999</v>
      </c>
      <c r="M32" s="25"/>
      <c r="N32" s="18">
        <f>B32+D32+F32+H32+J32</f>
        <v>2969554760.9999995</v>
      </c>
      <c r="P32" s="5" t="s">
        <v>0</v>
      </c>
      <c r="Q32" s="24">
        <f>Q31+R31</f>
        <v>347135</v>
      </c>
      <c r="R32" s="26"/>
      <c r="S32" s="24">
        <f>S31+T31</f>
        <v>41128</v>
      </c>
      <c r="T32" s="26"/>
      <c r="U32" s="24">
        <f>U31+V31</f>
        <v>35944</v>
      </c>
      <c r="V32" s="26"/>
      <c r="W32" s="24">
        <f>W31+X31</f>
        <v>75072</v>
      </c>
      <c r="X32" s="26"/>
      <c r="Y32" s="24">
        <f>Y31+Z31</f>
        <v>9176</v>
      </c>
      <c r="Z32" s="26"/>
      <c r="AA32" s="24">
        <f>AA31+AB31</f>
        <v>508455</v>
      </c>
      <c r="AB32" s="26"/>
      <c r="AC32" s="19">
        <f>Q32+S32+U32+W32+Y32</f>
        <v>508455</v>
      </c>
      <c r="AE32" s="5" t="s">
        <v>0</v>
      </c>
      <c r="AF32" s="27">
        <f>IFERROR(B32/Q32,"N.A.")</f>
        <v>6072.2838924337784</v>
      </c>
      <c r="AG32" s="28"/>
      <c r="AH32" s="27">
        <f>IFERROR(D32/S32,"N.A.")</f>
        <v>6619.5948988523633</v>
      </c>
      <c r="AI32" s="28"/>
      <c r="AJ32" s="27">
        <f>IFERROR(F32/U32,"N.A.")</f>
        <v>7549.6627253505421</v>
      </c>
      <c r="AK32" s="28"/>
      <c r="AL32" s="27">
        <f>IFERROR(H32/W32,"N.A.")</f>
        <v>4236.4225809889176</v>
      </c>
      <c r="AM32" s="28"/>
      <c r="AN32" s="27">
        <f>IFERROR(J32/Y32,"N.A.")</f>
        <v>0</v>
      </c>
      <c r="AO32" s="28"/>
      <c r="AP32" s="27">
        <f>IFERROR(L32/AA32,"N.A.")</f>
        <v>5840.349216744843</v>
      </c>
      <c r="AQ32" s="28"/>
      <c r="AR32" s="16">
        <f>IFERROR(N32/AC32, "N.A.")</f>
        <v>5840.3492167448439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30595613.000000007</v>
      </c>
      <c r="C39" s="2"/>
      <c r="D39" s="2">
        <v>5848200</v>
      </c>
      <c r="E39" s="2"/>
      <c r="F39" s="2">
        <v>6668000</v>
      </c>
      <c r="G39" s="2"/>
      <c r="H39" s="2">
        <v>110204231.00000001</v>
      </c>
      <c r="I39" s="2"/>
      <c r="J39" s="2">
        <v>0</v>
      </c>
      <c r="K39" s="2"/>
      <c r="L39" s="1">
        <f>B39+D39+F39+H39+J39</f>
        <v>153316044.00000003</v>
      </c>
      <c r="M39" s="13">
        <f>C39+E39+G39+I39+K39</f>
        <v>0</v>
      </c>
      <c r="N39" s="14">
        <f>L39+M39</f>
        <v>153316044.00000003</v>
      </c>
      <c r="P39" s="3" t="s">
        <v>12</v>
      </c>
      <c r="Q39" s="2">
        <v>8467</v>
      </c>
      <c r="R39" s="2">
        <v>0</v>
      </c>
      <c r="S39" s="2">
        <v>1140</v>
      </c>
      <c r="T39" s="2">
        <v>0</v>
      </c>
      <c r="U39" s="2">
        <v>1757</v>
      </c>
      <c r="V39" s="2">
        <v>0</v>
      </c>
      <c r="W39" s="2">
        <v>42745</v>
      </c>
      <c r="X39" s="2">
        <v>0</v>
      </c>
      <c r="Y39" s="2">
        <v>6348</v>
      </c>
      <c r="Z39" s="2">
        <v>0</v>
      </c>
      <c r="AA39" s="1">
        <f>Q39+S39+U39+W39+Y39</f>
        <v>60457</v>
      </c>
      <c r="AB39" s="13">
        <f>R39+T39+V39+X39+Z39</f>
        <v>0</v>
      </c>
      <c r="AC39" s="14">
        <f>AA39+AB39</f>
        <v>60457</v>
      </c>
      <c r="AE39" s="3" t="s">
        <v>12</v>
      </c>
      <c r="AF39" s="2">
        <f>IFERROR(B39/Q39, "N.A.")</f>
        <v>3613.5128144561245</v>
      </c>
      <c r="AG39" s="2" t="str">
        <f t="shared" ref="AG39:AR43" si="30">IFERROR(C39/R39, "N.A.")</f>
        <v>N.A.</v>
      </c>
      <c r="AH39" s="2">
        <f t="shared" si="30"/>
        <v>5130</v>
      </c>
      <c r="AI39" s="2" t="str">
        <f t="shared" si="30"/>
        <v>N.A.</v>
      </c>
      <c r="AJ39" s="2">
        <f t="shared" si="30"/>
        <v>3795.1052931132613</v>
      </c>
      <c r="AK39" s="2" t="str">
        <f t="shared" si="30"/>
        <v>N.A.</v>
      </c>
      <c r="AL39" s="2">
        <f t="shared" si="30"/>
        <v>2578.1782898584634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2535.9518996973061</v>
      </c>
      <c r="AQ39" s="13" t="str">
        <f t="shared" si="30"/>
        <v>N.A.</v>
      </c>
      <c r="AR39" s="14">
        <f t="shared" si="30"/>
        <v>2535.9518996973061</v>
      </c>
    </row>
    <row r="40" spans="1:44" ht="15" customHeight="1" thickBot="1" x14ac:dyDescent="0.3">
      <c r="A40" s="3" t="s">
        <v>13</v>
      </c>
      <c r="B40" s="2">
        <v>107204046.00000003</v>
      </c>
      <c r="C40" s="2">
        <v>5443530</v>
      </c>
      <c r="D40" s="2">
        <v>393020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107597066.00000003</v>
      </c>
      <c r="M40" s="13">
        <f t="shared" si="31"/>
        <v>5443530</v>
      </c>
      <c r="N40" s="14">
        <f t="shared" ref="N40:N42" si="32">L40+M40</f>
        <v>113040596.00000003</v>
      </c>
      <c r="P40" s="3" t="s">
        <v>13</v>
      </c>
      <c r="Q40" s="2">
        <v>31168</v>
      </c>
      <c r="R40" s="2">
        <v>1001</v>
      </c>
      <c r="S40" s="2">
        <v>457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31625</v>
      </c>
      <c r="AB40" s="13">
        <f t="shared" si="33"/>
        <v>1001</v>
      </c>
      <c r="AC40" s="14">
        <f t="shared" ref="AC40:AC42" si="34">AA40+AB40</f>
        <v>32626</v>
      </c>
      <c r="AE40" s="3" t="s">
        <v>13</v>
      </c>
      <c r="AF40" s="2">
        <f t="shared" ref="AF40:AF43" si="35">IFERROR(B40/Q40, "N.A.")</f>
        <v>3439.5548639630401</v>
      </c>
      <c r="AG40" s="2">
        <f t="shared" si="30"/>
        <v>5438.0919080919084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3402.2787667984198</v>
      </c>
      <c r="AQ40" s="13">
        <f t="shared" si="30"/>
        <v>5438.0919080919084</v>
      </c>
      <c r="AR40" s="14">
        <f t="shared" si="30"/>
        <v>3464.7396554894876</v>
      </c>
    </row>
    <row r="41" spans="1:44" ht="15" customHeight="1" thickBot="1" x14ac:dyDescent="0.3">
      <c r="A41" s="3" t="s">
        <v>14</v>
      </c>
      <c r="B41" s="2">
        <v>156706706.00000003</v>
      </c>
      <c r="C41" s="2">
        <v>843968537.00000131</v>
      </c>
      <c r="D41" s="2">
        <v>44626154.999999993</v>
      </c>
      <c r="E41" s="2">
        <v>8957350</v>
      </c>
      <c r="F41" s="2"/>
      <c r="G41" s="2">
        <v>16096280</v>
      </c>
      <c r="H41" s="2"/>
      <c r="I41" s="2">
        <v>43071610</v>
      </c>
      <c r="J41" s="2">
        <v>0</v>
      </c>
      <c r="K41" s="2"/>
      <c r="L41" s="1">
        <f t="shared" si="31"/>
        <v>201332861.00000003</v>
      </c>
      <c r="M41" s="13">
        <f t="shared" si="31"/>
        <v>912093777.00000131</v>
      </c>
      <c r="N41" s="14">
        <f t="shared" si="32"/>
        <v>1113426638.0000014</v>
      </c>
      <c r="P41" s="3" t="s">
        <v>14</v>
      </c>
      <c r="Q41" s="2">
        <v>38308</v>
      </c>
      <c r="R41" s="2">
        <v>138405</v>
      </c>
      <c r="S41" s="2">
        <v>9165</v>
      </c>
      <c r="T41" s="2">
        <v>1767</v>
      </c>
      <c r="U41" s="2">
        <v>0</v>
      </c>
      <c r="V41" s="2">
        <v>4414</v>
      </c>
      <c r="W41" s="2">
        <v>0</v>
      </c>
      <c r="X41" s="2">
        <v>8101</v>
      </c>
      <c r="Y41" s="2">
        <v>8413</v>
      </c>
      <c r="Z41" s="2">
        <v>0</v>
      </c>
      <c r="AA41" s="1">
        <f t="shared" si="33"/>
        <v>55886</v>
      </c>
      <c r="AB41" s="13">
        <f t="shared" si="33"/>
        <v>152687</v>
      </c>
      <c r="AC41" s="14">
        <f t="shared" si="34"/>
        <v>208573</v>
      </c>
      <c r="AE41" s="3" t="s">
        <v>14</v>
      </c>
      <c r="AF41" s="2">
        <f t="shared" si="35"/>
        <v>4090.7044481570438</v>
      </c>
      <c r="AG41" s="2">
        <f t="shared" si="30"/>
        <v>6097.818265236092</v>
      </c>
      <c r="AH41" s="2">
        <f t="shared" si="30"/>
        <v>4869.1931260229121</v>
      </c>
      <c r="AI41" s="2">
        <f t="shared" si="30"/>
        <v>5069.2416525183926</v>
      </c>
      <c r="AJ41" s="2" t="str">
        <f t="shared" si="30"/>
        <v>N.A.</v>
      </c>
      <c r="AK41" s="2">
        <f t="shared" si="30"/>
        <v>3646.6425011327592</v>
      </c>
      <c r="AL41" s="2" t="str">
        <f t="shared" si="30"/>
        <v>N.A.</v>
      </c>
      <c r="AM41" s="2">
        <f t="shared" si="30"/>
        <v>5316.8263177385506</v>
      </c>
      <c r="AN41" s="2">
        <f t="shared" si="30"/>
        <v>0</v>
      </c>
      <c r="AO41" s="2" t="str">
        <f t="shared" si="30"/>
        <v>N.A.</v>
      </c>
      <c r="AP41" s="15">
        <f t="shared" si="30"/>
        <v>3602.5634505958565</v>
      </c>
      <c r="AQ41" s="13">
        <f t="shared" si="30"/>
        <v>5973.6177736153131</v>
      </c>
      <c r="AR41" s="14">
        <f t="shared" si="30"/>
        <v>5338.3066744017751</v>
      </c>
    </row>
    <row r="42" spans="1:44" ht="15" customHeight="1" thickBot="1" x14ac:dyDescent="0.3">
      <c r="A42" s="3" t="s">
        <v>15</v>
      </c>
      <c r="B42" s="2">
        <v>639840</v>
      </c>
      <c r="C42" s="2">
        <v>777870</v>
      </c>
      <c r="D42" s="2"/>
      <c r="E42" s="2"/>
      <c r="F42" s="2"/>
      <c r="G42" s="2"/>
      <c r="H42" s="2">
        <v>154749.99999999997</v>
      </c>
      <c r="I42" s="2"/>
      <c r="J42" s="2">
        <v>0</v>
      </c>
      <c r="K42" s="2"/>
      <c r="L42" s="1">
        <f t="shared" si="31"/>
        <v>794590</v>
      </c>
      <c r="M42" s="13">
        <f t="shared" si="31"/>
        <v>777870</v>
      </c>
      <c r="N42" s="14">
        <f t="shared" si="32"/>
        <v>1572460</v>
      </c>
      <c r="P42" s="3" t="s">
        <v>15</v>
      </c>
      <c r="Q42" s="2">
        <v>248</v>
      </c>
      <c r="R42" s="2">
        <v>201</v>
      </c>
      <c r="S42" s="2">
        <v>0</v>
      </c>
      <c r="T42" s="2">
        <v>0</v>
      </c>
      <c r="U42" s="2">
        <v>0</v>
      </c>
      <c r="V42" s="2">
        <v>0</v>
      </c>
      <c r="W42" s="2">
        <v>468</v>
      </c>
      <c r="X42" s="2">
        <v>0</v>
      </c>
      <c r="Y42" s="2">
        <v>2135</v>
      </c>
      <c r="Z42" s="2">
        <v>0</v>
      </c>
      <c r="AA42" s="1">
        <f t="shared" si="33"/>
        <v>2851</v>
      </c>
      <c r="AB42" s="13">
        <f t="shared" si="33"/>
        <v>201</v>
      </c>
      <c r="AC42" s="14">
        <f t="shared" si="34"/>
        <v>3052</v>
      </c>
      <c r="AE42" s="3" t="s">
        <v>15</v>
      </c>
      <c r="AF42" s="2">
        <f t="shared" si="35"/>
        <v>2580</v>
      </c>
      <c r="AG42" s="2">
        <f t="shared" si="30"/>
        <v>3870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330.66239316239307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278.70571729217818</v>
      </c>
      <c r="AQ42" s="13">
        <f t="shared" si="30"/>
        <v>3870</v>
      </c>
      <c r="AR42" s="14">
        <f t="shared" si="30"/>
        <v>515.22280471821762</v>
      </c>
    </row>
    <row r="43" spans="1:44" ht="15" customHeight="1" thickBot="1" x14ac:dyDescent="0.3">
      <c r="A43" s="4" t="s">
        <v>16</v>
      </c>
      <c r="B43" s="2">
        <v>295146205.00000006</v>
      </c>
      <c r="C43" s="2">
        <v>850189937.0000006</v>
      </c>
      <c r="D43" s="2">
        <v>50867374.999999993</v>
      </c>
      <c r="E43" s="2">
        <v>8957350</v>
      </c>
      <c r="F43" s="2">
        <v>6668000</v>
      </c>
      <c r="G43" s="2">
        <v>16096280</v>
      </c>
      <c r="H43" s="2">
        <v>110358980.99999991</v>
      </c>
      <c r="I43" s="2">
        <v>43071610</v>
      </c>
      <c r="J43" s="2">
        <v>0</v>
      </c>
      <c r="K43" s="2"/>
      <c r="L43" s="1">
        <f t="shared" ref="L43" si="36">B43+D43+F43+H43+J43</f>
        <v>463040561</v>
      </c>
      <c r="M43" s="13">
        <f t="shared" ref="M43" si="37">C43+E43+G43+I43+K43</f>
        <v>918315177.0000006</v>
      </c>
      <c r="N43" s="17">
        <f t="shared" ref="N43" si="38">L43+M43</f>
        <v>1381355738.0000005</v>
      </c>
      <c r="P43" s="4" t="s">
        <v>16</v>
      </c>
      <c r="Q43" s="2">
        <v>78191</v>
      </c>
      <c r="R43" s="2">
        <v>139607</v>
      </c>
      <c r="S43" s="2">
        <v>10762</v>
      </c>
      <c r="T43" s="2">
        <v>1767</v>
      </c>
      <c r="U43" s="2">
        <v>1757</v>
      </c>
      <c r="V43" s="2">
        <v>4414</v>
      </c>
      <c r="W43" s="2">
        <v>43213</v>
      </c>
      <c r="X43" s="2">
        <v>8101</v>
      </c>
      <c r="Y43" s="2">
        <v>16896</v>
      </c>
      <c r="Z43" s="2">
        <v>0</v>
      </c>
      <c r="AA43" s="1">
        <f t="shared" ref="AA43" si="39">Q43+S43+U43+W43+Y43</f>
        <v>150819</v>
      </c>
      <c r="AB43" s="13">
        <f t="shared" ref="AB43" si="40">R43+T43+V43+X43+Z43</f>
        <v>153889</v>
      </c>
      <c r="AC43" s="17">
        <f t="shared" ref="AC43" si="41">AA43+AB43</f>
        <v>304708</v>
      </c>
      <c r="AE43" s="4" t="s">
        <v>16</v>
      </c>
      <c r="AF43" s="2">
        <f t="shared" si="35"/>
        <v>3774.6825721630375</v>
      </c>
      <c r="AG43" s="2">
        <f t="shared" si="30"/>
        <v>6089.8804286318064</v>
      </c>
      <c r="AH43" s="2">
        <f t="shared" si="30"/>
        <v>4726.5726630737772</v>
      </c>
      <c r="AI43" s="2">
        <f t="shared" si="30"/>
        <v>5069.2416525183926</v>
      </c>
      <c r="AJ43" s="2">
        <f t="shared" si="30"/>
        <v>3795.1052931132613</v>
      </c>
      <c r="AK43" s="2">
        <f t="shared" si="30"/>
        <v>3646.6425011327592</v>
      </c>
      <c r="AL43" s="2">
        <f t="shared" si="30"/>
        <v>2553.8375257445655</v>
      </c>
      <c r="AM43" s="2">
        <f t="shared" si="30"/>
        <v>5316.8263177385506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3070.1739237098773</v>
      </c>
      <c r="AQ43" s="13">
        <f t="shared" ref="AQ43" si="43">IFERROR(M43/AB43, "N.A.")</f>
        <v>5967.3867332947812</v>
      </c>
      <c r="AR43" s="14">
        <f t="shared" ref="AR43" si="44">IFERROR(N43/AC43, "N.A.")</f>
        <v>4533.3753560786081</v>
      </c>
    </row>
    <row r="44" spans="1:44" ht="15" customHeight="1" thickBot="1" x14ac:dyDescent="0.3">
      <c r="A44" s="5" t="s">
        <v>0</v>
      </c>
      <c r="B44" s="24">
        <f>B43+C43</f>
        <v>1145336142.0000007</v>
      </c>
      <c r="C44" s="26"/>
      <c r="D44" s="24">
        <f>D43+E43</f>
        <v>59824724.999999993</v>
      </c>
      <c r="E44" s="26"/>
      <c r="F44" s="24">
        <f>F43+G43</f>
        <v>22764280</v>
      </c>
      <c r="G44" s="26"/>
      <c r="H44" s="24">
        <f>H43+I43</f>
        <v>153430590.99999991</v>
      </c>
      <c r="I44" s="26"/>
      <c r="J44" s="24">
        <f>J43+K43</f>
        <v>0</v>
      </c>
      <c r="K44" s="26"/>
      <c r="L44" s="24">
        <f>L43+M43</f>
        <v>1381355738.0000005</v>
      </c>
      <c r="M44" s="25"/>
      <c r="N44" s="18">
        <f>B44+D44+F44+H44+J44</f>
        <v>1381355738.0000007</v>
      </c>
      <c r="P44" s="5" t="s">
        <v>0</v>
      </c>
      <c r="Q44" s="24">
        <f>Q43+R43</f>
        <v>217798</v>
      </c>
      <c r="R44" s="26"/>
      <c r="S44" s="24">
        <f>S43+T43</f>
        <v>12529</v>
      </c>
      <c r="T44" s="26"/>
      <c r="U44" s="24">
        <f>U43+V43</f>
        <v>6171</v>
      </c>
      <c r="V44" s="26"/>
      <c r="W44" s="24">
        <f>W43+X43</f>
        <v>51314</v>
      </c>
      <c r="X44" s="26"/>
      <c r="Y44" s="24">
        <f>Y43+Z43</f>
        <v>16896</v>
      </c>
      <c r="Z44" s="26"/>
      <c r="AA44" s="24">
        <f>AA43+AB43</f>
        <v>304708</v>
      </c>
      <c r="AB44" s="25"/>
      <c r="AC44" s="18">
        <f>Q44+S44+U44+W44+Y44</f>
        <v>304708</v>
      </c>
      <c r="AE44" s="5" t="s">
        <v>0</v>
      </c>
      <c r="AF44" s="27">
        <f>IFERROR(B44/Q44,"N.A.")</f>
        <v>5258.7082617838578</v>
      </c>
      <c r="AG44" s="28"/>
      <c r="AH44" s="27">
        <f>IFERROR(D44/S44,"N.A.")</f>
        <v>4774.9002314630052</v>
      </c>
      <c r="AI44" s="28"/>
      <c r="AJ44" s="27">
        <f>IFERROR(F44/U44,"N.A.")</f>
        <v>3688.9126559714796</v>
      </c>
      <c r="AK44" s="28"/>
      <c r="AL44" s="27">
        <f>IFERROR(H44/W44,"N.A.")</f>
        <v>2990.0337334840378</v>
      </c>
      <c r="AM44" s="28"/>
      <c r="AN44" s="27">
        <f>IFERROR(J44/Y44,"N.A.")</f>
        <v>0</v>
      </c>
      <c r="AO44" s="28"/>
      <c r="AP44" s="27">
        <f>IFERROR(L44/AA44,"N.A.")</f>
        <v>4533.3753560786081</v>
      </c>
      <c r="AQ44" s="28"/>
      <c r="AR44" s="16">
        <f>IFERROR(N44/AC44, "N.A.")</f>
        <v>4533.375356078609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7130036</v>
      </c>
      <c r="C15" s="2"/>
      <c r="D15" s="2">
        <v>1422354</v>
      </c>
      <c r="E15" s="2"/>
      <c r="F15" s="2">
        <v>5534100</v>
      </c>
      <c r="G15" s="2"/>
      <c r="H15" s="2">
        <v>3669014.0000000005</v>
      </c>
      <c r="I15" s="2"/>
      <c r="J15" s="2">
        <v>0</v>
      </c>
      <c r="K15" s="2"/>
      <c r="L15" s="1">
        <f>B15+D15+F15+H15+J15</f>
        <v>17755504</v>
      </c>
      <c r="M15" s="13">
        <f>C15+E15+G15+I15+K15</f>
        <v>0</v>
      </c>
      <c r="N15" s="14">
        <f>L15+M15</f>
        <v>17755504</v>
      </c>
      <c r="P15" s="3" t="s">
        <v>12</v>
      </c>
      <c r="Q15" s="2">
        <v>1711</v>
      </c>
      <c r="R15" s="2">
        <v>0</v>
      </c>
      <c r="S15" s="2">
        <v>424</v>
      </c>
      <c r="T15" s="2">
        <v>0</v>
      </c>
      <c r="U15" s="2">
        <v>702</v>
      </c>
      <c r="V15" s="2">
        <v>0</v>
      </c>
      <c r="W15" s="2">
        <v>2208</v>
      </c>
      <c r="X15" s="2">
        <v>0</v>
      </c>
      <c r="Y15" s="2">
        <v>541</v>
      </c>
      <c r="Z15" s="2">
        <v>0</v>
      </c>
      <c r="AA15" s="1">
        <f>Q15+S15+U15+W15+Y15</f>
        <v>5586</v>
      </c>
      <c r="AB15" s="13">
        <f>R15+T15+V15+X15+Z15</f>
        <v>0</v>
      </c>
      <c r="AC15" s="14">
        <f>AA15+AB15</f>
        <v>5586</v>
      </c>
      <c r="AE15" s="3" t="s">
        <v>12</v>
      </c>
      <c r="AF15" s="2">
        <f>IFERROR(B15/Q15, "N.A.")</f>
        <v>4167.1747516072473</v>
      </c>
      <c r="AG15" s="2" t="str">
        <f t="shared" ref="AG15:AR19" si="0">IFERROR(C15/R15, "N.A.")</f>
        <v>N.A.</v>
      </c>
      <c r="AH15" s="2">
        <f t="shared" si="0"/>
        <v>3354.6084905660377</v>
      </c>
      <c r="AI15" s="2" t="str">
        <f t="shared" si="0"/>
        <v>N.A.</v>
      </c>
      <c r="AJ15" s="2">
        <f t="shared" si="0"/>
        <v>7883.333333333333</v>
      </c>
      <c r="AK15" s="2" t="str">
        <f t="shared" si="0"/>
        <v>N.A.</v>
      </c>
      <c r="AL15" s="2">
        <f t="shared" si="0"/>
        <v>1661.691123188406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3178.5721446473326</v>
      </c>
      <c r="AQ15" s="13" t="str">
        <f t="shared" si="0"/>
        <v>N.A.</v>
      </c>
      <c r="AR15" s="14">
        <f t="shared" si="0"/>
        <v>3178.5721446473326</v>
      </c>
    </row>
    <row r="16" spans="1:44" ht="15" customHeight="1" thickBot="1" x14ac:dyDescent="0.3">
      <c r="A16" s="3" t="s">
        <v>13</v>
      </c>
      <c r="B16" s="2">
        <v>2623175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2623175</v>
      </c>
      <c r="M16" s="13">
        <f t="shared" si="1"/>
        <v>0</v>
      </c>
      <c r="N16" s="14">
        <f t="shared" ref="N16:N18" si="2">L16+M16</f>
        <v>2623175</v>
      </c>
      <c r="P16" s="3" t="s">
        <v>13</v>
      </c>
      <c r="Q16" s="2">
        <v>1648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1648</v>
      </c>
      <c r="AB16" s="13">
        <f t="shared" si="3"/>
        <v>0</v>
      </c>
      <c r="AC16" s="14">
        <f t="shared" ref="AC16:AC18" si="4">AA16+AB16</f>
        <v>1648</v>
      </c>
      <c r="AE16" s="3" t="s">
        <v>13</v>
      </c>
      <c r="AF16" s="2">
        <f t="shared" ref="AF16:AF19" si="5">IFERROR(B16/Q16, "N.A.")</f>
        <v>1591.7324029126214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1591.7324029126214</v>
      </c>
      <c r="AQ16" s="13" t="str">
        <f t="shared" si="0"/>
        <v>N.A.</v>
      </c>
      <c r="AR16" s="14">
        <f t="shared" si="0"/>
        <v>1591.7324029126214</v>
      </c>
    </row>
    <row r="17" spans="1:44" ht="15" customHeight="1" thickBot="1" x14ac:dyDescent="0.3">
      <c r="A17" s="3" t="s">
        <v>14</v>
      </c>
      <c r="B17" s="2">
        <v>20744023.000000004</v>
      </c>
      <c r="C17" s="2">
        <v>39578159.999999985</v>
      </c>
      <c r="D17" s="2">
        <v>0</v>
      </c>
      <c r="E17" s="2"/>
      <c r="F17" s="2"/>
      <c r="G17" s="2">
        <v>0</v>
      </c>
      <c r="H17" s="2"/>
      <c r="I17" s="2">
        <v>603720</v>
      </c>
      <c r="J17" s="2">
        <v>0</v>
      </c>
      <c r="K17" s="2"/>
      <c r="L17" s="1">
        <f t="shared" si="1"/>
        <v>20744023.000000004</v>
      </c>
      <c r="M17" s="13">
        <f t="shared" si="1"/>
        <v>40181879.999999985</v>
      </c>
      <c r="N17" s="14">
        <f t="shared" si="2"/>
        <v>60925902.999999985</v>
      </c>
      <c r="P17" s="3" t="s">
        <v>14</v>
      </c>
      <c r="Q17" s="2">
        <v>4350</v>
      </c>
      <c r="R17" s="2">
        <v>5774</v>
      </c>
      <c r="S17" s="2">
        <v>261</v>
      </c>
      <c r="T17" s="2">
        <v>0</v>
      </c>
      <c r="U17" s="2">
        <v>0</v>
      </c>
      <c r="V17" s="2">
        <v>261</v>
      </c>
      <c r="W17" s="2">
        <v>0</v>
      </c>
      <c r="X17" s="2">
        <v>234</v>
      </c>
      <c r="Y17" s="2">
        <v>326</v>
      </c>
      <c r="Z17" s="2">
        <v>0</v>
      </c>
      <c r="AA17" s="1">
        <f t="shared" si="3"/>
        <v>4937</v>
      </c>
      <c r="AB17" s="13">
        <f t="shared" si="3"/>
        <v>6269</v>
      </c>
      <c r="AC17" s="14">
        <f t="shared" si="4"/>
        <v>11206</v>
      </c>
      <c r="AE17" s="3" t="s">
        <v>14</v>
      </c>
      <c r="AF17" s="2">
        <f t="shared" si="5"/>
        <v>4768.7409195402306</v>
      </c>
      <c r="AG17" s="2">
        <f t="shared" si="0"/>
        <v>6854.5479736750931</v>
      </c>
      <c r="AH17" s="2">
        <f t="shared" si="0"/>
        <v>0</v>
      </c>
      <c r="AI17" s="2" t="str">
        <f t="shared" si="0"/>
        <v>N.A.</v>
      </c>
      <c r="AJ17" s="2" t="str">
        <f t="shared" si="0"/>
        <v>N.A.</v>
      </c>
      <c r="AK17" s="2">
        <f t="shared" si="0"/>
        <v>0</v>
      </c>
      <c r="AL17" s="2" t="str">
        <f t="shared" si="0"/>
        <v>N.A.</v>
      </c>
      <c r="AM17" s="2">
        <f t="shared" si="0"/>
        <v>2580</v>
      </c>
      <c r="AN17" s="2">
        <f t="shared" si="0"/>
        <v>0</v>
      </c>
      <c r="AO17" s="2" t="str">
        <f t="shared" si="0"/>
        <v>N.A.</v>
      </c>
      <c r="AP17" s="15">
        <f t="shared" si="0"/>
        <v>4201.746607251368</v>
      </c>
      <c r="AQ17" s="13">
        <f t="shared" si="0"/>
        <v>6409.6155686712373</v>
      </c>
      <c r="AR17" s="14">
        <f t="shared" si="0"/>
        <v>5436.9001427806515</v>
      </c>
    </row>
    <row r="18" spans="1:44" ht="15" customHeight="1" thickBot="1" x14ac:dyDescent="0.3">
      <c r="A18" s="3" t="s">
        <v>15</v>
      </c>
      <c r="B18" s="2">
        <v>7828409.9999999991</v>
      </c>
      <c r="C18" s="2">
        <v>2836493.9999999995</v>
      </c>
      <c r="D18" s="2">
        <v>487620</v>
      </c>
      <c r="E18" s="2"/>
      <c r="F18" s="2"/>
      <c r="G18" s="2"/>
      <c r="H18" s="2">
        <v>504063.00000000006</v>
      </c>
      <c r="I18" s="2"/>
      <c r="J18" s="2">
        <v>0</v>
      </c>
      <c r="K18" s="2"/>
      <c r="L18" s="1">
        <f t="shared" si="1"/>
        <v>8820093</v>
      </c>
      <c r="M18" s="13">
        <f t="shared" si="1"/>
        <v>2836493.9999999995</v>
      </c>
      <c r="N18" s="14">
        <f t="shared" si="2"/>
        <v>11656587</v>
      </c>
      <c r="P18" s="3" t="s">
        <v>15</v>
      </c>
      <c r="Q18" s="2">
        <v>1864</v>
      </c>
      <c r="R18" s="2">
        <v>639</v>
      </c>
      <c r="S18" s="2">
        <v>189</v>
      </c>
      <c r="T18" s="2">
        <v>0</v>
      </c>
      <c r="U18" s="2">
        <v>0</v>
      </c>
      <c r="V18" s="2">
        <v>0</v>
      </c>
      <c r="W18" s="2">
        <v>2549</v>
      </c>
      <c r="X18" s="2">
        <v>0</v>
      </c>
      <c r="Y18" s="2">
        <v>489</v>
      </c>
      <c r="Z18" s="2">
        <v>0</v>
      </c>
      <c r="AA18" s="1">
        <f t="shared" si="3"/>
        <v>5091</v>
      </c>
      <c r="AB18" s="13">
        <f t="shared" si="3"/>
        <v>639</v>
      </c>
      <c r="AC18" s="17">
        <f t="shared" si="4"/>
        <v>5730</v>
      </c>
      <c r="AE18" s="3" t="s">
        <v>15</v>
      </c>
      <c r="AF18" s="2">
        <f t="shared" si="5"/>
        <v>4199.7907725321884</v>
      </c>
      <c r="AG18" s="2">
        <f t="shared" si="0"/>
        <v>4438.9577464788727</v>
      </c>
      <c r="AH18" s="2">
        <f t="shared" si="0"/>
        <v>2580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>
        <f t="shared" si="0"/>
        <v>197.74931345625737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1732.4873305833823</v>
      </c>
      <c r="AQ18" s="13">
        <f t="shared" si="0"/>
        <v>4438.9577464788727</v>
      </c>
      <c r="AR18" s="14">
        <f t="shared" si="0"/>
        <v>2034.3083769633508</v>
      </c>
    </row>
    <row r="19" spans="1:44" ht="15" customHeight="1" thickBot="1" x14ac:dyDescent="0.3">
      <c r="A19" s="4" t="s">
        <v>16</v>
      </c>
      <c r="B19" s="2">
        <v>38325644.000000007</v>
      </c>
      <c r="C19" s="2">
        <v>42414653.999999993</v>
      </c>
      <c r="D19" s="2">
        <v>1909974.0000000002</v>
      </c>
      <c r="E19" s="2"/>
      <c r="F19" s="2">
        <v>5534100</v>
      </c>
      <c r="G19" s="2">
        <v>0</v>
      </c>
      <c r="H19" s="2">
        <v>4173077</v>
      </c>
      <c r="I19" s="2">
        <v>603720</v>
      </c>
      <c r="J19" s="2">
        <v>0</v>
      </c>
      <c r="K19" s="2"/>
      <c r="L19" s="1">
        <f t="shared" ref="L19" si="6">B19+D19+F19+H19+J19</f>
        <v>49942795.000000007</v>
      </c>
      <c r="M19" s="13">
        <f t="shared" ref="M19" si="7">C19+E19+G19+I19+K19</f>
        <v>43018373.999999993</v>
      </c>
      <c r="N19" s="17">
        <f t="shared" ref="N19" si="8">L19+M19</f>
        <v>92961169</v>
      </c>
      <c r="P19" s="4" t="s">
        <v>16</v>
      </c>
      <c r="Q19" s="2">
        <v>9573</v>
      </c>
      <c r="R19" s="2">
        <v>6413</v>
      </c>
      <c r="S19" s="2">
        <v>874</v>
      </c>
      <c r="T19" s="2">
        <v>0</v>
      </c>
      <c r="U19" s="2">
        <v>702</v>
      </c>
      <c r="V19" s="2">
        <v>261</v>
      </c>
      <c r="W19" s="2">
        <v>4757</v>
      </c>
      <c r="X19" s="2">
        <v>234</v>
      </c>
      <c r="Y19" s="2">
        <v>1356</v>
      </c>
      <c r="Z19" s="2">
        <v>0</v>
      </c>
      <c r="AA19" s="1">
        <f t="shared" ref="AA19" si="9">Q19+S19+U19+W19+Y19</f>
        <v>17262</v>
      </c>
      <c r="AB19" s="13">
        <f t="shared" ref="AB19" si="10">R19+T19+V19+X19+Z19</f>
        <v>6908</v>
      </c>
      <c r="AC19" s="14">
        <f t="shared" ref="AC19" si="11">AA19+AB19</f>
        <v>24170</v>
      </c>
      <c r="AE19" s="4" t="s">
        <v>16</v>
      </c>
      <c r="AF19" s="2">
        <f t="shared" si="5"/>
        <v>4003.5144677739481</v>
      </c>
      <c r="AG19" s="2">
        <f t="shared" si="0"/>
        <v>6613.8552939341953</v>
      </c>
      <c r="AH19" s="2">
        <f t="shared" si="0"/>
        <v>2185.3249427917622</v>
      </c>
      <c r="AI19" s="2" t="str">
        <f t="shared" si="0"/>
        <v>N.A.</v>
      </c>
      <c r="AJ19" s="2">
        <f t="shared" si="0"/>
        <v>7883.333333333333</v>
      </c>
      <c r="AK19" s="2">
        <f t="shared" si="0"/>
        <v>0</v>
      </c>
      <c r="AL19" s="2">
        <f t="shared" si="0"/>
        <v>877.24973722934624</v>
      </c>
      <c r="AM19" s="2">
        <f t="shared" si="0"/>
        <v>2580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2893.2218167072187</v>
      </c>
      <c r="AQ19" s="13">
        <f t="shared" ref="AQ19" si="13">IFERROR(M19/AB19, "N.A.")</f>
        <v>6227.3268674001147</v>
      </c>
      <c r="AR19" s="14">
        <f t="shared" ref="AR19" si="14">IFERROR(N19/AC19, "N.A.")</f>
        <v>3846.1385601985935</v>
      </c>
    </row>
    <row r="20" spans="1:44" ht="15" customHeight="1" thickBot="1" x14ac:dyDescent="0.3">
      <c r="A20" s="5" t="s">
        <v>0</v>
      </c>
      <c r="B20" s="24">
        <f>B19+C19</f>
        <v>80740298</v>
      </c>
      <c r="C20" s="26"/>
      <c r="D20" s="24">
        <f>D19+E19</f>
        <v>1909974.0000000002</v>
      </c>
      <c r="E20" s="26"/>
      <c r="F20" s="24">
        <f>F19+G19</f>
        <v>5534100</v>
      </c>
      <c r="G20" s="26"/>
      <c r="H20" s="24">
        <f>H19+I19</f>
        <v>4776797</v>
      </c>
      <c r="I20" s="26"/>
      <c r="J20" s="24">
        <f>J19+K19</f>
        <v>0</v>
      </c>
      <c r="K20" s="26"/>
      <c r="L20" s="24">
        <f>L19+M19</f>
        <v>92961169</v>
      </c>
      <c r="M20" s="25"/>
      <c r="N20" s="18">
        <f>B20+D20+F20+H20+J20</f>
        <v>92961169</v>
      </c>
      <c r="P20" s="5" t="s">
        <v>0</v>
      </c>
      <c r="Q20" s="24">
        <f>Q19+R19</f>
        <v>15986</v>
      </c>
      <c r="R20" s="26"/>
      <c r="S20" s="24">
        <f>S19+T19</f>
        <v>874</v>
      </c>
      <c r="T20" s="26"/>
      <c r="U20" s="24">
        <f>U19+V19</f>
        <v>963</v>
      </c>
      <c r="V20" s="26"/>
      <c r="W20" s="24">
        <f>W19+X19</f>
        <v>4991</v>
      </c>
      <c r="X20" s="26"/>
      <c r="Y20" s="24">
        <f>Y19+Z19</f>
        <v>1356</v>
      </c>
      <c r="Z20" s="26"/>
      <c r="AA20" s="24">
        <f>AA19+AB19</f>
        <v>24170</v>
      </c>
      <c r="AB20" s="26"/>
      <c r="AC20" s="19">
        <f>Q20+S20+U20+W20+Y20</f>
        <v>24170</v>
      </c>
      <c r="AE20" s="5" t="s">
        <v>0</v>
      </c>
      <c r="AF20" s="27">
        <f>IFERROR(B20/Q20,"N.A.")</f>
        <v>5050.687976979857</v>
      </c>
      <c r="AG20" s="28"/>
      <c r="AH20" s="27">
        <f>IFERROR(D20/S20,"N.A.")</f>
        <v>2185.3249427917622</v>
      </c>
      <c r="AI20" s="28"/>
      <c r="AJ20" s="27">
        <f>IFERROR(F20/U20,"N.A.")</f>
        <v>5746.7289719626169</v>
      </c>
      <c r="AK20" s="28"/>
      <c r="AL20" s="27">
        <f>IFERROR(H20/W20,"N.A.")</f>
        <v>957.08214786615906</v>
      </c>
      <c r="AM20" s="28"/>
      <c r="AN20" s="27">
        <f>IFERROR(J20/Y20,"N.A.")</f>
        <v>0</v>
      </c>
      <c r="AO20" s="28"/>
      <c r="AP20" s="27">
        <f>IFERROR(L20/AA20,"N.A.")</f>
        <v>3846.1385601985935</v>
      </c>
      <c r="AQ20" s="28"/>
      <c r="AR20" s="16">
        <f>IFERROR(N20/AC20, "N.A.")</f>
        <v>3846.1385601985935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6902480</v>
      </c>
      <c r="C27" s="2"/>
      <c r="D27" s="2">
        <v>1422354</v>
      </c>
      <c r="E27" s="2"/>
      <c r="F27" s="2">
        <v>5534100</v>
      </c>
      <c r="G27" s="2"/>
      <c r="H27" s="2">
        <v>993471.99999999988</v>
      </c>
      <c r="I27" s="2"/>
      <c r="J27" s="2">
        <v>0</v>
      </c>
      <c r="K27" s="2"/>
      <c r="L27" s="1">
        <f>B27+D27+F27+H27+J27</f>
        <v>14852406</v>
      </c>
      <c r="M27" s="13">
        <f>C27+E27+G27+I27+K27</f>
        <v>0</v>
      </c>
      <c r="N27" s="14">
        <f>L27+M27</f>
        <v>14852406</v>
      </c>
      <c r="P27" s="3" t="s">
        <v>12</v>
      </c>
      <c r="Q27" s="2">
        <v>1522</v>
      </c>
      <c r="R27" s="2">
        <v>0</v>
      </c>
      <c r="S27" s="2">
        <v>424</v>
      </c>
      <c r="T27" s="2">
        <v>0</v>
      </c>
      <c r="U27" s="2">
        <v>702</v>
      </c>
      <c r="V27" s="2">
        <v>0</v>
      </c>
      <c r="W27" s="2">
        <v>352</v>
      </c>
      <c r="X27" s="2">
        <v>0</v>
      </c>
      <c r="Y27" s="2">
        <v>378</v>
      </c>
      <c r="Z27" s="2">
        <v>0</v>
      </c>
      <c r="AA27" s="1">
        <f>Q27+S27+U27+W27+Y27</f>
        <v>3378</v>
      </c>
      <c r="AB27" s="13">
        <f>R27+T27+V27+X27+Z27</f>
        <v>0</v>
      </c>
      <c r="AC27" s="14">
        <f>AA27+AB27</f>
        <v>3378</v>
      </c>
      <c r="AE27" s="3" t="s">
        <v>12</v>
      </c>
      <c r="AF27" s="2">
        <f>IFERROR(B27/Q27, "N.A.")</f>
        <v>4535.1379763469122</v>
      </c>
      <c r="AG27" s="2" t="str">
        <f t="shared" ref="AG27:AR31" si="15">IFERROR(C27/R27, "N.A.")</f>
        <v>N.A.</v>
      </c>
      <c r="AH27" s="2">
        <f t="shared" si="15"/>
        <v>3354.6084905660377</v>
      </c>
      <c r="AI27" s="2" t="str">
        <f t="shared" si="15"/>
        <v>N.A.</v>
      </c>
      <c r="AJ27" s="2">
        <f t="shared" si="15"/>
        <v>7883.333333333333</v>
      </c>
      <c r="AK27" s="2" t="str">
        <f t="shared" si="15"/>
        <v>N.A.</v>
      </c>
      <c r="AL27" s="2">
        <f t="shared" si="15"/>
        <v>2822.363636363636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4396.8046181172294</v>
      </c>
      <c r="AQ27" s="13" t="str">
        <f t="shared" si="15"/>
        <v>N.A.</v>
      </c>
      <c r="AR27" s="14">
        <f t="shared" si="15"/>
        <v>4396.8046181172294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11135034</v>
      </c>
      <c r="C29" s="2">
        <v>26032760</v>
      </c>
      <c r="D29" s="2"/>
      <c r="E29" s="2"/>
      <c r="F29" s="2"/>
      <c r="G29" s="2">
        <v>0</v>
      </c>
      <c r="H29" s="2"/>
      <c r="I29" s="2"/>
      <c r="J29" s="2"/>
      <c r="K29" s="2"/>
      <c r="L29" s="1">
        <f t="shared" si="16"/>
        <v>11135034</v>
      </c>
      <c r="M29" s="13">
        <f t="shared" si="16"/>
        <v>26032760</v>
      </c>
      <c r="N29" s="14">
        <f t="shared" si="17"/>
        <v>37167794</v>
      </c>
      <c r="P29" s="3" t="s">
        <v>14</v>
      </c>
      <c r="Q29" s="2">
        <v>2468</v>
      </c>
      <c r="R29" s="2">
        <v>3316</v>
      </c>
      <c r="S29" s="2">
        <v>0</v>
      </c>
      <c r="T29" s="2">
        <v>0</v>
      </c>
      <c r="U29" s="2">
        <v>0</v>
      </c>
      <c r="V29" s="2">
        <v>261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2468</v>
      </c>
      <c r="AB29" s="13">
        <f t="shared" si="18"/>
        <v>3577</v>
      </c>
      <c r="AC29" s="14">
        <f t="shared" si="19"/>
        <v>6045</v>
      </c>
      <c r="AE29" s="3" t="s">
        <v>14</v>
      </c>
      <c r="AF29" s="2">
        <f t="shared" si="20"/>
        <v>4511.7641815235011</v>
      </c>
      <c r="AG29" s="2">
        <f t="shared" si="15"/>
        <v>7850.6513872135101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4511.7641815235011</v>
      </c>
      <c r="AQ29" s="13">
        <f t="shared" si="15"/>
        <v>7277.8194017332962</v>
      </c>
      <c r="AR29" s="14">
        <f t="shared" si="15"/>
        <v>6148.5184449958642</v>
      </c>
    </row>
    <row r="30" spans="1:44" ht="15" customHeight="1" thickBot="1" x14ac:dyDescent="0.3">
      <c r="A30" s="3" t="s">
        <v>15</v>
      </c>
      <c r="B30" s="2">
        <v>7828409.9999999991</v>
      </c>
      <c r="C30" s="2">
        <v>2836493.9999999995</v>
      </c>
      <c r="D30" s="2">
        <v>487620</v>
      </c>
      <c r="E30" s="2"/>
      <c r="F30" s="2"/>
      <c r="G30" s="2"/>
      <c r="H30" s="2">
        <v>504063.00000000006</v>
      </c>
      <c r="I30" s="2"/>
      <c r="J30" s="2">
        <v>0</v>
      </c>
      <c r="K30" s="2"/>
      <c r="L30" s="1">
        <f t="shared" si="16"/>
        <v>8820093</v>
      </c>
      <c r="M30" s="13">
        <f t="shared" si="16"/>
        <v>2836493.9999999995</v>
      </c>
      <c r="N30" s="14">
        <f t="shared" si="17"/>
        <v>11656587</v>
      </c>
      <c r="P30" s="3" t="s">
        <v>15</v>
      </c>
      <c r="Q30" s="2">
        <v>1864</v>
      </c>
      <c r="R30" s="2">
        <v>639</v>
      </c>
      <c r="S30" s="2">
        <v>189</v>
      </c>
      <c r="T30" s="2">
        <v>0</v>
      </c>
      <c r="U30" s="2">
        <v>0</v>
      </c>
      <c r="V30" s="2">
        <v>0</v>
      </c>
      <c r="W30" s="2">
        <v>2549</v>
      </c>
      <c r="X30" s="2">
        <v>0</v>
      </c>
      <c r="Y30" s="2">
        <v>163</v>
      </c>
      <c r="Z30" s="2">
        <v>0</v>
      </c>
      <c r="AA30" s="1">
        <f t="shared" si="18"/>
        <v>4765</v>
      </c>
      <c r="AB30" s="13">
        <f t="shared" si="18"/>
        <v>639</v>
      </c>
      <c r="AC30" s="17">
        <f t="shared" si="19"/>
        <v>5404</v>
      </c>
      <c r="AE30" s="3" t="s">
        <v>15</v>
      </c>
      <c r="AF30" s="2">
        <f t="shared" si="20"/>
        <v>4199.7907725321884</v>
      </c>
      <c r="AG30" s="2">
        <f t="shared" si="15"/>
        <v>4438.9577464788727</v>
      </c>
      <c r="AH30" s="2">
        <f t="shared" si="15"/>
        <v>2580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197.74931345625737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1851.0163693599161</v>
      </c>
      <c r="AQ30" s="13">
        <f t="shared" si="15"/>
        <v>4438.9577464788727</v>
      </c>
      <c r="AR30" s="14">
        <f t="shared" si="15"/>
        <v>2157.0294226498891</v>
      </c>
    </row>
    <row r="31" spans="1:44" ht="15" customHeight="1" thickBot="1" x14ac:dyDescent="0.3">
      <c r="A31" s="4" t="s">
        <v>16</v>
      </c>
      <c r="B31" s="2">
        <v>25865923.999999996</v>
      </c>
      <c r="C31" s="2">
        <v>28869254</v>
      </c>
      <c r="D31" s="2">
        <v>1909974</v>
      </c>
      <c r="E31" s="2"/>
      <c r="F31" s="2">
        <v>5534100</v>
      </c>
      <c r="G31" s="2">
        <v>0</v>
      </c>
      <c r="H31" s="2">
        <v>1497535</v>
      </c>
      <c r="I31" s="2"/>
      <c r="J31" s="2">
        <v>0</v>
      </c>
      <c r="K31" s="2"/>
      <c r="L31" s="1">
        <f t="shared" ref="L31" si="21">B31+D31+F31+H31+J31</f>
        <v>34807533</v>
      </c>
      <c r="M31" s="13">
        <f t="shared" ref="M31" si="22">C31+E31+G31+I31+K31</f>
        <v>28869254</v>
      </c>
      <c r="N31" s="17">
        <f t="shared" ref="N31" si="23">L31+M31</f>
        <v>63676787</v>
      </c>
      <c r="P31" s="4" t="s">
        <v>16</v>
      </c>
      <c r="Q31" s="2">
        <v>5854</v>
      </c>
      <c r="R31" s="2">
        <v>3955</v>
      </c>
      <c r="S31" s="2">
        <v>613</v>
      </c>
      <c r="T31" s="2">
        <v>0</v>
      </c>
      <c r="U31" s="2">
        <v>702</v>
      </c>
      <c r="V31" s="2">
        <v>261</v>
      </c>
      <c r="W31" s="2">
        <v>2901</v>
      </c>
      <c r="X31" s="2">
        <v>0</v>
      </c>
      <c r="Y31" s="2">
        <v>541</v>
      </c>
      <c r="Z31" s="2">
        <v>0</v>
      </c>
      <c r="AA31" s="1">
        <f t="shared" ref="AA31" si="24">Q31+S31+U31+W31+Y31</f>
        <v>10611</v>
      </c>
      <c r="AB31" s="13">
        <f t="shared" ref="AB31" si="25">R31+T31+V31+X31+Z31</f>
        <v>4216</v>
      </c>
      <c r="AC31" s="14">
        <f t="shared" ref="AC31" si="26">AA31+AB31</f>
        <v>14827</v>
      </c>
      <c r="AE31" s="4" t="s">
        <v>16</v>
      </c>
      <c r="AF31" s="2">
        <f t="shared" si="20"/>
        <v>4418.5042705842152</v>
      </c>
      <c r="AG31" s="2">
        <f t="shared" si="15"/>
        <v>7299.43211125158</v>
      </c>
      <c r="AH31" s="2">
        <f t="shared" si="15"/>
        <v>3115.7814029363785</v>
      </c>
      <c r="AI31" s="2" t="str">
        <f t="shared" si="15"/>
        <v>N.A.</v>
      </c>
      <c r="AJ31" s="2">
        <f t="shared" si="15"/>
        <v>7883.333333333333</v>
      </c>
      <c r="AK31" s="2">
        <f t="shared" si="15"/>
        <v>0</v>
      </c>
      <c r="AL31" s="2">
        <f t="shared" si="15"/>
        <v>516.21337469837988</v>
      </c>
      <c r="AM31" s="2" t="str">
        <f t="shared" si="15"/>
        <v>N.A.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3280.3254170200735</v>
      </c>
      <c r="AQ31" s="13">
        <f t="shared" ref="AQ31" si="28">IFERROR(M31/AB31, "N.A.")</f>
        <v>6847.5460151802654</v>
      </c>
      <c r="AR31" s="14">
        <f t="shared" ref="AR31" si="29">IFERROR(N31/AC31, "N.A.")</f>
        <v>4294.6507722398328</v>
      </c>
    </row>
    <row r="32" spans="1:44" ht="15" customHeight="1" thickBot="1" x14ac:dyDescent="0.3">
      <c r="A32" s="5" t="s">
        <v>0</v>
      </c>
      <c r="B32" s="24">
        <f>B31+C31</f>
        <v>54735178</v>
      </c>
      <c r="C32" s="26"/>
      <c r="D32" s="24">
        <f>D31+E31</f>
        <v>1909974</v>
      </c>
      <c r="E32" s="26"/>
      <c r="F32" s="24">
        <f>F31+G31</f>
        <v>5534100</v>
      </c>
      <c r="G32" s="26"/>
      <c r="H32" s="24">
        <f>H31+I31</f>
        <v>1497535</v>
      </c>
      <c r="I32" s="26"/>
      <c r="J32" s="24">
        <f>J31+K31</f>
        <v>0</v>
      </c>
      <c r="K32" s="26"/>
      <c r="L32" s="24">
        <f>L31+M31</f>
        <v>63676787</v>
      </c>
      <c r="M32" s="25"/>
      <c r="N32" s="18">
        <f>B32+D32+F32+H32+J32</f>
        <v>63676787</v>
      </c>
      <c r="P32" s="5" t="s">
        <v>0</v>
      </c>
      <c r="Q32" s="24">
        <f>Q31+R31</f>
        <v>9809</v>
      </c>
      <c r="R32" s="26"/>
      <c r="S32" s="24">
        <f>S31+T31</f>
        <v>613</v>
      </c>
      <c r="T32" s="26"/>
      <c r="U32" s="24">
        <f>U31+V31</f>
        <v>963</v>
      </c>
      <c r="V32" s="26"/>
      <c r="W32" s="24">
        <f>W31+X31</f>
        <v>2901</v>
      </c>
      <c r="X32" s="26"/>
      <c r="Y32" s="24">
        <f>Y31+Z31</f>
        <v>541</v>
      </c>
      <c r="Z32" s="26"/>
      <c r="AA32" s="24">
        <f>AA31+AB31</f>
        <v>14827</v>
      </c>
      <c r="AB32" s="26"/>
      <c r="AC32" s="19">
        <f>Q32+S32+U32+W32+Y32</f>
        <v>14827</v>
      </c>
      <c r="AE32" s="5" t="s">
        <v>0</v>
      </c>
      <c r="AF32" s="27">
        <f>IFERROR(B32/Q32,"N.A.")</f>
        <v>5580.0976654093183</v>
      </c>
      <c r="AG32" s="28"/>
      <c r="AH32" s="27">
        <f>IFERROR(D32/S32,"N.A.")</f>
        <v>3115.7814029363785</v>
      </c>
      <c r="AI32" s="28"/>
      <c r="AJ32" s="27">
        <f>IFERROR(F32/U32,"N.A.")</f>
        <v>5746.7289719626169</v>
      </c>
      <c r="AK32" s="28"/>
      <c r="AL32" s="27">
        <f>IFERROR(H32/W32,"N.A.")</f>
        <v>516.21337469837988</v>
      </c>
      <c r="AM32" s="28"/>
      <c r="AN32" s="27">
        <f>IFERROR(J32/Y32,"N.A.")</f>
        <v>0</v>
      </c>
      <c r="AO32" s="28"/>
      <c r="AP32" s="27">
        <f>IFERROR(L32/AA32,"N.A.")</f>
        <v>4294.6507722398328</v>
      </c>
      <c r="AQ32" s="28"/>
      <c r="AR32" s="16">
        <f>IFERROR(N32/AC32, "N.A.")</f>
        <v>4294.6507722398328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227556</v>
      </c>
      <c r="C39" s="2"/>
      <c r="D39" s="2"/>
      <c r="E39" s="2"/>
      <c r="F39" s="2"/>
      <c r="G39" s="2"/>
      <c r="H39" s="2">
        <v>2675542</v>
      </c>
      <c r="I39" s="2"/>
      <c r="J39" s="2">
        <v>0</v>
      </c>
      <c r="K39" s="2"/>
      <c r="L39" s="1">
        <f>B39+D39+F39+H39+J39</f>
        <v>2903098</v>
      </c>
      <c r="M39" s="13">
        <f>C39+E39+G39+I39+K39</f>
        <v>0</v>
      </c>
      <c r="N39" s="14">
        <f>L39+M39</f>
        <v>2903098</v>
      </c>
      <c r="P39" s="3" t="s">
        <v>12</v>
      </c>
      <c r="Q39" s="2">
        <v>189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1856</v>
      </c>
      <c r="X39" s="2">
        <v>0</v>
      </c>
      <c r="Y39" s="2">
        <v>163</v>
      </c>
      <c r="Z39" s="2">
        <v>0</v>
      </c>
      <c r="AA39" s="1">
        <f>Q39+S39+U39+W39+Y39</f>
        <v>2208</v>
      </c>
      <c r="AB39" s="13">
        <f>R39+T39+V39+X39+Z39</f>
        <v>0</v>
      </c>
      <c r="AC39" s="14">
        <f>AA39+AB39</f>
        <v>2208</v>
      </c>
      <c r="AE39" s="3" t="s">
        <v>12</v>
      </c>
      <c r="AF39" s="2">
        <f>IFERROR(B39/Q39, "N.A.")</f>
        <v>1204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1441.563577586207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1314.8088768115942</v>
      </c>
      <c r="AQ39" s="13" t="str">
        <f t="shared" si="30"/>
        <v>N.A.</v>
      </c>
      <c r="AR39" s="14">
        <f t="shared" si="30"/>
        <v>1314.8088768115942</v>
      </c>
    </row>
    <row r="40" spans="1:44" ht="15" customHeight="1" thickBot="1" x14ac:dyDescent="0.3">
      <c r="A40" s="3" t="s">
        <v>13</v>
      </c>
      <c r="B40" s="2">
        <v>2623175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2623175</v>
      </c>
      <c r="M40" s="13">
        <f t="shared" si="31"/>
        <v>0</v>
      </c>
      <c r="N40" s="14">
        <f t="shared" ref="N40:N42" si="32">L40+M40</f>
        <v>2623175</v>
      </c>
      <c r="P40" s="3" t="s">
        <v>13</v>
      </c>
      <c r="Q40" s="2">
        <v>1648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1648</v>
      </c>
      <c r="AB40" s="13">
        <f t="shared" si="33"/>
        <v>0</v>
      </c>
      <c r="AC40" s="14">
        <f t="shared" ref="AC40:AC42" si="34">AA40+AB40</f>
        <v>1648</v>
      </c>
      <c r="AE40" s="3" t="s">
        <v>13</v>
      </c>
      <c r="AF40" s="2">
        <f t="shared" ref="AF40:AF43" si="35">IFERROR(B40/Q40, "N.A.")</f>
        <v>1591.7324029126214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1591.7324029126214</v>
      </c>
      <c r="AQ40" s="13" t="str">
        <f t="shared" si="30"/>
        <v>N.A.</v>
      </c>
      <c r="AR40" s="14">
        <f t="shared" si="30"/>
        <v>1591.7324029126214</v>
      </c>
    </row>
    <row r="41" spans="1:44" ht="15" customHeight="1" thickBot="1" x14ac:dyDescent="0.3">
      <c r="A41" s="3" t="s">
        <v>14</v>
      </c>
      <c r="B41" s="2">
        <v>9608989</v>
      </c>
      <c r="C41" s="2">
        <v>13545400</v>
      </c>
      <c r="D41" s="2">
        <v>0</v>
      </c>
      <c r="E41" s="2"/>
      <c r="F41" s="2"/>
      <c r="G41" s="2"/>
      <c r="H41" s="2"/>
      <c r="I41" s="2">
        <v>603720</v>
      </c>
      <c r="J41" s="2">
        <v>0</v>
      </c>
      <c r="K41" s="2"/>
      <c r="L41" s="1">
        <f t="shared" si="31"/>
        <v>9608989</v>
      </c>
      <c r="M41" s="13">
        <f t="shared" si="31"/>
        <v>14149120</v>
      </c>
      <c r="N41" s="14">
        <f t="shared" si="32"/>
        <v>23758109</v>
      </c>
      <c r="P41" s="3" t="s">
        <v>14</v>
      </c>
      <c r="Q41" s="2">
        <v>1882</v>
      </c>
      <c r="R41" s="2">
        <v>2458</v>
      </c>
      <c r="S41" s="2">
        <v>261</v>
      </c>
      <c r="T41" s="2">
        <v>0</v>
      </c>
      <c r="U41" s="2">
        <v>0</v>
      </c>
      <c r="V41" s="2">
        <v>0</v>
      </c>
      <c r="W41" s="2">
        <v>0</v>
      </c>
      <c r="X41" s="2">
        <v>234</v>
      </c>
      <c r="Y41" s="2">
        <v>326</v>
      </c>
      <c r="Z41" s="2">
        <v>0</v>
      </c>
      <c r="AA41" s="1">
        <f t="shared" si="33"/>
        <v>2469</v>
      </c>
      <c r="AB41" s="13">
        <f t="shared" si="33"/>
        <v>2692</v>
      </c>
      <c r="AC41" s="14">
        <f t="shared" si="34"/>
        <v>5161</v>
      </c>
      <c r="AE41" s="3" t="s">
        <v>14</v>
      </c>
      <c r="AF41" s="2">
        <f t="shared" si="35"/>
        <v>5105.7327311370882</v>
      </c>
      <c r="AG41" s="2">
        <f t="shared" si="30"/>
        <v>5510.7404393816114</v>
      </c>
      <c r="AH41" s="2">
        <f t="shared" si="30"/>
        <v>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2580</v>
      </c>
      <c r="AN41" s="2">
        <f t="shared" si="30"/>
        <v>0</v>
      </c>
      <c r="AO41" s="2" t="str">
        <f t="shared" si="30"/>
        <v>N.A.</v>
      </c>
      <c r="AP41" s="15">
        <f t="shared" si="30"/>
        <v>3891.8545970028354</v>
      </c>
      <c r="AQ41" s="13">
        <f t="shared" si="30"/>
        <v>5255.9881129271917</v>
      </c>
      <c r="AR41" s="14">
        <f t="shared" si="30"/>
        <v>4603.3925595814762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326</v>
      </c>
      <c r="Z42" s="2">
        <v>0</v>
      </c>
      <c r="AA42" s="1">
        <f t="shared" si="33"/>
        <v>326</v>
      </c>
      <c r="AB42" s="13">
        <f t="shared" si="33"/>
        <v>0</v>
      </c>
      <c r="AC42" s="14">
        <f t="shared" si="34"/>
        <v>326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12459720.000000002</v>
      </c>
      <c r="C43" s="2">
        <v>13545400</v>
      </c>
      <c r="D43" s="2">
        <v>0</v>
      </c>
      <c r="E43" s="2"/>
      <c r="F43" s="2"/>
      <c r="G43" s="2"/>
      <c r="H43" s="2">
        <v>2675542</v>
      </c>
      <c r="I43" s="2">
        <v>603720</v>
      </c>
      <c r="J43" s="2">
        <v>0</v>
      </c>
      <c r="K43" s="2"/>
      <c r="L43" s="1">
        <f t="shared" ref="L43" si="36">B43+D43+F43+H43+J43</f>
        <v>15135262.000000002</v>
      </c>
      <c r="M43" s="13">
        <f t="shared" ref="M43" si="37">C43+E43+G43+I43+K43</f>
        <v>14149120</v>
      </c>
      <c r="N43" s="17">
        <f t="shared" ref="N43" si="38">L43+M43</f>
        <v>29284382</v>
      </c>
      <c r="P43" s="4" t="s">
        <v>16</v>
      </c>
      <c r="Q43" s="2">
        <v>3719</v>
      </c>
      <c r="R43" s="2">
        <v>2458</v>
      </c>
      <c r="S43" s="2">
        <v>261</v>
      </c>
      <c r="T43" s="2">
        <v>0</v>
      </c>
      <c r="U43" s="2">
        <v>0</v>
      </c>
      <c r="V43" s="2">
        <v>0</v>
      </c>
      <c r="W43" s="2">
        <v>1856</v>
      </c>
      <c r="X43" s="2">
        <v>234</v>
      </c>
      <c r="Y43" s="2">
        <v>815</v>
      </c>
      <c r="Z43" s="2">
        <v>0</v>
      </c>
      <c r="AA43" s="1">
        <f t="shared" ref="AA43" si="39">Q43+S43+U43+W43+Y43</f>
        <v>6651</v>
      </c>
      <c r="AB43" s="13">
        <f t="shared" ref="AB43" si="40">R43+T43+V43+X43+Z43</f>
        <v>2692</v>
      </c>
      <c r="AC43" s="17">
        <f t="shared" ref="AC43" si="41">AA43+AB43</f>
        <v>9343</v>
      </c>
      <c r="AE43" s="4" t="s">
        <v>16</v>
      </c>
      <c r="AF43" s="2">
        <f t="shared" si="35"/>
        <v>3350.2877117504709</v>
      </c>
      <c r="AG43" s="2">
        <f t="shared" si="30"/>
        <v>5510.7404393816114</v>
      </c>
      <c r="AH43" s="2">
        <f t="shared" si="30"/>
        <v>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1441.563577586207</v>
      </c>
      <c r="AM43" s="2">
        <f t="shared" si="30"/>
        <v>2580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2275.6370470605925</v>
      </c>
      <c r="AQ43" s="13">
        <f t="shared" ref="AQ43" si="43">IFERROR(M43/AB43, "N.A.")</f>
        <v>5255.9881129271917</v>
      </c>
      <c r="AR43" s="14">
        <f t="shared" ref="AR43" si="44">IFERROR(N43/AC43, "N.A.")</f>
        <v>3134.3660494487854</v>
      </c>
    </row>
    <row r="44" spans="1:44" ht="15" customHeight="1" thickBot="1" x14ac:dyDescent="0.3">
      <c r="A44" s="5" t="s">
        <v>0</v>
      </c>
      <c r="B44" s="24">
        <f>B43+C43</f>
        <v>26005120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3279262</v>
      </c>
      <c r="I44" s="26"/>
      <c r="J44" s="24">
        <f>J43+K43</f>
        <v>0</v>
      </c>
      <c r="K44" s="26"/>
      <c r="L44" s="24">
        <f>L43+M43</f>
        <v>29284382</v>
      </c>
      <c r="M44" s="25"/>
      <c r="N44" s="18">
        <f>B44+D44+F44+H44+J44</f>
        <v>29284382</v>
      </c>
      <c r="P44" s="5" t="s">
        <v>0</v>
      </c>
      <c r="Q44" s="24">
        <f>Q43+R43</f>
        <v>6177</v>
      </c>
      <c r="R44" s="26"/>
      <c r="S44" s="24">
        <f>S43+T43</f>
        <v>261</v>
      </c>
      <c r="T44" s="26"/>
      <c r="U44" s="24">
        <f>U43+V43</f>
        <v>0</v>
      </c>
      <c r="V44" s="26"/>
      <c r="W44" s="24">
        <f>W43+X43</f>
        <v>2090</v>
      </c>
      <c r="X44" s="26"/>
      <c r="Y44" s="24">
        <f>Y43+Z43</f>
        <v>815</v>
      </c>
      <c r="Z44" s="26"/>
      <c r="AA44" s="24">
        <f>AA43+AB43</f>
        <v>9343</v>
      </c>
      <c r="AB44" s="25"/>
      <c r="AC44" s="18">
        <f>Q44+S44+U44+W44+Y44</f>
        <v>9343</v>
      </c>
      <c r="AE44" s="5" t="s">
        <v>0</v>
      </c>
      <c r="AF44" s="27">
        <f>IFERROR(B44/Q44,"N.A.")</f>
        <v>4209.9919054557231</v>
      </c>
      <c r="AG44" s="28"/>
      <c r="AH44" s="27">
        <f>IFERROR(D44/S44,"N.A.")</f>
        <v>0</v>
      </c>
      <c r="AI44" s="28"/>
      <c r="AJ44" s="27" t="str">
        <f>IFERROR(F44/U44,"N.A.")</f>
        <v>N.A.</v>
      </c>
      <c r="AK44" s="28"/>
      <c r="AL44" s="27">
        <f>IFERROR(H44/W44,"N.A.")</f>
        <v>1569.0248803827751</v>
      </c>
      <c r="AM44" s="28"/>
      <c r="AN44" s="27">
        <f>IFERROR(J44/Y44,"N.A.")</f>
        <v>0</v>
      </c>
      <c r="AO44" s="28"/>
      <c r="AP44" s="27">
        <f>IFERROR(L44/AA44,"N.A.")</f>
        <v>3134.3660494487854</v>
      </c>
      <c r="AQ44" s="28"/>
      <c r="AR44" s="16">
        <f>IFERROR(N44/AC44, "N.A.")</f>
        <v>3134.3660494487854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828000</v>
      </c>
      <c r="C15" s="2"/>
      <c r="D15" s="2"/>
      <c r="E15" s="2"/>
      <c r="F15" s="2"/>
      <c r="G15" s="2"/>
      <c r="H15" s="2">
        <v>0</v>
      </c>
      <c r="I15" s="2"/>
      <c r="J15" s="2"/>
      <c r="K15" s="2"/>
      <c r="L15" s="1">
        <f>B15+D15+F15+H15+J15</f>
        <v>828000</v>
      </c>
      <c r="M15" s="13">
        <f>C15+E15+G15+I15+K15</f>
        <v>0</v>
      </c>
      <c r="N15" s="14">
        <f>L15+M15</f>
        <v>828000</v>
      </c>
      <c r="P15" s="3" t="s">
        <v>12</v>
      </c>
      <c r="Q15" s="2">
        <v>230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273</v>
      </c>
      <c r="X15" s="2">
        <v>0</v>
      </c>
      <c r="Y15" s="2">
        <v>0</v>
      </c>
      <c r="Z15" s="2">
        <v>0</v>
      </c>
      <c r="AA15" s="1">
        <f>Q15+S15+U15+W15+Y15</f>
        <v>503</v>
      </c>
      <c r="AB15" s="13">
        <f>R15+T15+V15+X15+Z15</f>
        <v>0</v>
      </c>
      <c r="AC15" s="14">
        <f>AA15+AB15</f>
        <v>503</v>
      </c>
      <c r="AE15" s="3" t="s">
        <v>12</v>
      </c>
      <c r="AF15" s="2">
        <f>IFERROR(B15/Q15, "N.A.")</f>
        <v>3600</v>
      </c>
      <c r="AG15" s="2" t="str">
        <f t="shared" ref="AG15:AR19" si="0">IFERROR(C15/R15, "N.A.")</f>
        <v>N.A.</v>
      </c>
      <c r="AH15" s="2" t="str">
        <f t="shared" si="0"/>
        <v>N.A.</v>
      </c>
      <c r="AI15" s="2" t="str">
        <f t="shared" si="0"/>
        <v>N.A.</v>
      </c>
      <c r="AJ15" s="2" t="str">
        <f t="shared" si="0"/>
        <v>N.A.</v>
      </c>
      <c r="AK15" s="2" t="str">
        <f t="shared" si="0"/>
        <v>N.A.</v>
      </c>
      <c r="AL15" s="2">
        <f t="shared" si="0"/>
        <v>0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1646.1232604373758</v>
      </c>
      <c r="AQ15" s="13" t="str">
        <f t="shared" si="0"/>
        <v>N.A.</v>
      </c>
      <c r="AR15" s="14">
        <f t="shared" si="0"/>
        <v>1646.1232604373758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0</v>
      </c>
      <c r="M16" s="13">
        <f t="shared" si="1"/>
        <v>0</v>
      </c>
      <c r="N16" s="14">
        <f t="shared" ref="N16:N18" si="2"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0</v>
      </c>
      <c r="AB16" s="13">
        <f t="shared" si="3"/>
        <v>0</v>
      </c>
      <c r="AC16" s="14">
        <f t="shared" ref="AC16:AC18" si="4">AA16+AB16</f>
        <v>0</v>
      </c>
      <c r="AE16" s="3" t="s">
        <v>13</v>
      </c>
      <c r="AF16" s="2" t="str">
        <f t="shared" ref="AF16:AF19" si="5">IFERROR(B16/Q16, "N.A.")</f>
        <v>N.A.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 t="str">
        <f t="shared" si="0"/>
        <v>N.A.</v>
      </c>
      <c r="AQ16" s="13" t="str">
        <f t="shared" si="0"/>
        <v>N.A.</v>
      </c>
      <c r="AR16" s="14" t="str">
        <f t="shared" si="0"/>
        <v>N.A.</v>
      </c>
    </row>
    <row r="17" spans="1:44" ht="15" customHeight="1" thickBot="1" x14ac:dyDescent="0.3">
      <c r="A17" s="3" t="s">
        <v>14</v>
      </c>
      <c r="B17" s="2">
        <v>4291330</v>
      </c>
      <c r="C17" s="2">
        <v>8539850</v>
      </c>
      <c r="D17" s="2">
        <v>1483500</v>
      </c>
      <c r="E17" s="2"/>
      <c r="F17" s="2"/>
      <c r="G17" s="2"/>
      <c r="H17" s="2"/>
      <c r="I17" s="2">
        <v>417000</v>
      </c>
      <c r="J17" s="2"/>
      <c r="K17" s="2"/>
      <c r="L17" s="1">
        <f t="shared" si="1"/>
        <v>5774830</v>
      </c>
      <c r="M17" s="13">
        <f t="shared" si="1"/>
        <v>8956850</v>
      </c>
      <c r="N17" s="14">
        <f t="shared" si="2"/>
        <v>14731680</v>
      </c>
      <c r="P17" s="3" t="s">
        <v>14</v>
      </c>
      <c r="Q17" s="2">
        <v>781</v>
      </c>
      <c r="R17" s="2">
        <v>1241</v>
      </c>
      <c r="S17" s="2">
        <v>230</v>
      </c>
      <c r="T17" s="2">
        <v>0</v>
      </c>
      <c r="U17" s="2">
        <v>0</v>
      </c>
      <c r="V17" s="2">
        <v>0</v>
      </c>
      <c r="W17" s="2">
        <v>0</v>
      </c>
      <c r="X17" s="2">
        <v>139</v>
      </c>
      <c r="Y17" s="2">
        <v>0</v>
      </c>
      <c r="Z17" s="2">
        <v>0</v>
      </c>
      <c r="AA17" s="1">
        <f t="shared" si="3"/>
        <v>1011</v>
      </c>
      <c r="AB17" s="13">
        <f t="shared" si="3"/>
        <v>1380</v>
      </c>
      <c r="AC17" s="14">
        <f t="shared" si="4"/>
        <v>2391</v>
      </c>
      <c r="AE17" s="3" t="s">
        <v>14</v>
      </c>
      <c r="AF17" s="2">
        <f t="shared" si="5"/>
        <v>5494.6606914212553</v>
      </c>
      <c r="AG17" s="2">
        <f t="shared" si="0"/>
        <v>6881.4262691377917</v>
      </c>
      <c r="AH17" s="2">
        <f t="shared" si="0"/>
        <v>6450</v>
      </c>
      <c r="AI17" s="2" t="str">
        <f t="shared" si="0"/>
        <v>N.A.</v>
      </c>
      <c r="AJ17" s="2" t="str">
        <f t="shared" si="0"/>
        <v>N.A.</v>
      </c>
      <c r="AK17" s="2" t="str">
        <f t="shared" si="0"/>
        <v>N.A.</v>
      </c>
      <c r="AL17" s="2" t="str">
        <f t="shared" si="0"/>
        <v>N.A.</v>
      </c>
      <c r="AM17" s="2">
        <f t="shared" si="0"/>
        <v>3000</v>
      </c>
      <c r="AN17" s="2" t="str">
        <f t="shared" si="0"/>
        <v>N.A.</v>
      </c>
      <c r="AO17" s="2" t="str">
        <f t="shared" si="0"/>
        <v>N.A.</v>
      </c>
      <c r="AP17" s="15">
        <f t="shared" si="0"/>
        <v>5711.9980217606326</v>
      </c>
      <c r="AQ17" s="13">
        <f t="shared" si="0"/>
        <v>6490.471014492754</v>
      </c>
      <c r="AR17" s="14">
        <f t="shared" si="0"/>
        <v>6161.3048933500631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5119330</v>
      </c>
      <c r="C19" s="2">
        <v>8539850</v>
      </c>
      <c r="D19" s="2">
        <v>1483500</v>
      </c>
      <c r="E19" s="2"/>
      <c r="F19" s="2"/>
      <c r="G19" s="2"/>
      <c r="H19" s="2">
        <v>0</v>
      </c>
      <c r="I19" s="2">
        <v>417000</v>
      </c>
      <c r="J19" s="2"/>
      <c r="K19" s="2"/>
      <c r="L19" s="1">
        <f t="shared" ref="L19" si="6">B19+D19+F19+H19+J19</f>
        <v>6602830</v>
      </c>
      <c r="M19" s="13">
        <f t="shared" ref="M19" si="7">C19+E19+G19+I19+K19</f>
        <v>8956850</v>
      </c>
      <c r="N19" s="17">
        <f t="shared" ref="N19" si="8">L19+M19</f>
        <v>15559680</v>
      </c>
      <c r="P19" s="4" t="s">
        <v>16</v>
      </c>
      <c r="Q19" s="2">
        <v>1011</v>
      </c>
      <c r="R19" s="2">
        <v>1241</v>
      </c>
      <c r="S19" s="2">
        <v>230</v>
      </c>
      <c r="T19" s="2">
        <v>0</v>
      </c>
      <c r="U19" s="2">
        <v>0</v>
      </c>
      <c r="V19" s="2">
        <v>0</v>
      </c>
      <c r="W19" s="2">
        <v>273</v>
      </c>
      <c r="X19" s="2">
        <v>139</v>
      </c>
      <c r="Y19" s="2">
        <v>0</v>
      </c>
      <c r="Z19" s="2">
        <v>0</v>
      </c>
      <c r="AA19" s="1">
        <f t="shared" ref="AA19" si="9">Q19+S19+U19+W19+Y19</f>
        <v>1514</v>
      </c>
      <c r="AB19" s="13">
        <f t="shared" ref="AB19" si="10">R19+T19+V19+X19+Z19</f>
        <v>1380</v>
      </c>
      <c r="AC19" s="14">
        <f t="shared" ref="AC19" si="11">AA19+AB19</f>
        <v>2894</v>
      </c>
      <c r="AE19" s="4" t="s">
        <v>16</v>
      </c>
      <c r="AF19" s="2">
        <f t="shared" si="5"/>
        <v>5063.6300692383775</v>
      </c>
      <c r="AG19" s="2">
        <f t="shared" si="0"/>
        <v>6881.4262691377917</v>
      </c>
      <c r="AH19" s="2">
        <f t="shared" si="0"/>
        <v>6450</v>
      </c>
      <c r="AI19" s="2" t="str">
        <f t="shared" si="0"/>
        <v>N.A.</v>
      </c>
      <c r="AJ19" s="2" t="str">
        <f t="shared" si="0"/>
        <v>N.A.</v>
      </c>
      <c r="AK19" s="2" t="str">
        <f t="shared" si="0"/>
        <v>N.A.</v>
      </c>
      <c r="AL19" s="2">
        <f t="shared" si="0"/>
        <v>0</v>
      </c>
      <c r="AM19" s="2">
        <f t="shared" si="0"/>
        <v>3000</v>
      </c>
      <c r="AN19" s="2" t="str">
        <f t="shared" si="0"/>
        <v>N.A.</v>
      </c>
      <c r="AO19" s="2" t="str">
        <f t="shared" si="0"/>
        <v>N.A.</v>
      </c>
      <c r="AP19" s="15">
        <f t="shared" ref="AP19" si="12">IFERROR(L19/AA19, "N.A.")</f>
        <v>4361.1822985468953</v>
      </c>
      <c r="AQ19" s="13">
        <f t="shared" ref="AQ19" si="13">IFERROR(M19/AB19, "N.A.")</f>
        <v>6490.471014492754</v>
      </c>
      <c r="AR19" s="14">
        <f t="shared" ref="AR19" si="14">IFERROR(N19/AC19, "N.A.")</f>
        <v>5376.5307532826537</v>
      </c>
    </row>
    <row r="20" spans="1:44" ht="15" customHeight="1" thickBot="1" x14ac:dyDescent="0.3">
      <c r="A20" s="5" t="s">
        <v>0</v>
      </c>
      <c r="B20" s="24">
        <f>B19+C19</f>
        <v>13659180</v>
      </c>
      <c r="C20" s="26"/>
      <c r="D20" s="24">
        <f>D19+E19</f>
        <v>1483500</v>
      </c>
      <c r="E20" s="26"/>
      <c r="F20" s="24">
        <f>F19+G19</f>
        <v>0</v>
      </c>
      <c r="G20" s="26"/>
      <c r="H20" s="24">
        <f>H19+I19</f>
        <v>417000</v>
      </c>
      <c r="I20" s="26"/>
      <c r="J20" s="24">
        <f>J19+K19</f>
        <v>0</v>
      </c>
      <c r="K20" s="26"/>
      <c r="L20" s="24">
        <f>L19+M19</f>
        <v>15559680</v>
      </c>
      <c r="M20" s="25"/>
      <c r="N20" s="18">
        <f>B20+D20+F20+H20+J20</f>
        <v>15559680</v>
      </c>
      <c r="P20" s="5" t="s">
        <v>0</v>
      </c>
      <c r="Q20" s="24">
        <f>Q19+R19</f>
        <v>2252</v>
      </c>
      <c r="R20" s="26"/>
      <c r="S20" s="24">
        <f>S19+T19</f>
        <v>230</v>
      </c>
      <c r="T20" s="26"/>
      <c r="U20" s="24">
        <f>U19+V19</f>
        <v>0</v>
      </c>
      <c r="V20" s="26"/>
      <c r="W20" s="24">
        <f>W19+X19</f>
        <v>412</v>
      </c>
      <c r="X20" s="26"/>
      <c r="Y20" s="24">
        <f>Y19+Z19</f>
        <v>0</v>
      </c>
      <c r="Z20" s="26"/>
      <c r="AA20" s="24">
        <f>AA19+AB19</f>
        <v>2894</v>
      </c>
      <c r="AB20" s="26"/>
      <c r="AC20" s="19">
        <f>Q20+S20+U20+W20+Y20</f>
        <v>2894</v>
      </c>
      <c r="AE20" s="5" t="s">
        <v>0</v>
      </c>
      <c r="AF20" s="27">
        <f>IFERROR(B20/Q20,"N.A.")</f>
        <v>6065.3552397868561</v>
      </c>
      <c r="AG20" s="28"/>
      <c r="AH20" s="27">
        <f>IFERROR(D20/S20,"N.A.")</f>
        <v>6450</v>
      </c>
      <c r="AI20" s="28"/>
      <c r="AJ20" s="27" t="str">
        <f>IFERROR(F20/U20,"N.A.")</f>
        <v>N.A.</v>
      </c>
      <c r="AK20" s="28"/>
      <c r="AL20" s="27">
        <f>IFERROR(H20/W20,"N.A.")</f>
        <v>1012.1359223300971</v>
      </c>
      <c r="AM20" s="28"/>
      <c r="AN20" s="27" t="str">
        <f>IFERROR(J20/Y20,"N.A.")</f>
        <v>N.A.</v>
      </c>
      <c r="AO20" s="28"/>
      <c r="AP20" s="27">
        <f>IFERROR(L20/AA20,"N.A.")</f>
        <v>5376.5307532826537</v>
      </c>
      <c r="AQ20" s="28"/>
      <c r="AR20" s="16">
        <f>IFERROR(N20/AC20, "N.A.")</f>
        <v>5376.5307532826537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>B27+D27+F27+H27+J27</f>
        <v>0</v>
      </c>
      <c r="M27" s="13">
        <f>C27+E27+G27+I27+K27</f>
        <v>0</v>
      </c>
      <c r="N27" s="14">
        <f>L27+M27</f>
        <v>0</v>
      </c>
      <c r="P27" s="3" t="s">
        <v>12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>Q27+S27+U27+W27+Y27</f>
        <v>0</v>
      </c>
      <c r="AB27" s="13">
        <f>R27+T27+V27+X27+Z27</f>
        <v>0</v>
      </c>
      <c r="AC27" s="14">
        <f>AA27+AB27</f>
        <v>0</v>
      </c>
      <c r="AE27" s="3" t="s">
        <v>12</v>
      </c>
      <c r="AF27" s="2" t="str">
        <f>IFERROR(B27/Q27, "N.A.")</f>
        <v>N.A.</v>
      </c>
      <c r="AG27" s="2" t="str">
        <f t="shared" ref="AG27:AR31" si="15">IFERROR(C27/R27, "N.A.")</f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 t="str">
        <f t="shared" si="15"/>
        <v>N.A.</v>
      </c>
      <c r="AQ27" s="13" t="str">
        <f t="shared" si="15"/>
        <v>N.A.</v>
      </c>
      <c r="AR27" s="14" t="str">
        <f t="shared" si="15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3371330</v>
      </c>
      <c r="C29" s="2">
        <v>5924700</v>
      </c>
      <c r="D29" s="2">
        <v>1483500</v>
      </c>
      <c r="E29" s="2"/>
      <c r="F29" s="2"/>
      <c r="G29" s="2"/>
      <c r="H29" s="2"/>
      <c r="I29" s="2"/>
      <c r="J29" s="2"/>
      <c r="K29" s="2"/>
      <c r="L29" s="1">
        <f t="shared" si="16"/>
        <v>4854830</v>
      </c>
      <c r="M29" s="13">
        <f t="shared" si="16"/>
        <v>5924700</v>
      </c>
      <c r="N29" s="14">
        <f t="shared" si="17"/>
        <v>10779530</v>
      </c>
      <c r="P29" s="3" t="s">
        <v>14</v>
      </c>
      <c r="Q29" s="2">
        <v>551</v>
      </c>
      <c r="R29" s="2">
        <v>733</v>
      </c>
      <c r="S29" s="2">
        <v>230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8"/>
        <v>781</v>
      </c>
      <c r="AB29" s="13">
        <f t="shared" si="18"/>
        <v>733</v>
      </c>
      <c r="AC29" s="14">
        <f t="shared" si="19"/>
        <v>1514</v>
      </c>
      <c r="AE29" s="3" t="s">
        <v>14</v>
      </c>
      <c r="AF29" s="2">
        <f t="shared" si="20"/>
        <v>6118.5662431941928</v>
      </c>
      <c r="AG29" s="2">
        <f t="shared" si="15"/>
        <v>8082.81036834925</v>
      </c>
      <c r="AH29" s="2">
        <f t="shared" si="15"/>
        <v>6450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 t="str">
        <f t="shared" si="15"/>
        <v>N.A.</v>
      </c>
      <c r="AN29" s="2" t="str">
        <f t="shared" si="15"/>
        <v>N.A.</v>
      </c>
      <c r="AO29" s="2" t="str">
        <f t="shared" si="15"/>
        <v>N.A.</v>
      </c>
      <c r="AP29" s="15">
        <f t="shared" si="15"/>
        <v>6216.1715749039695</v>
      </c>
      <c r="AQ29" s="13">
        <f t="shared" si="15"/>
        <v>8082.81036834925</v>
      </c>
      <c r="AR29" s="14">
        <f t="shared" si="15"/>
        <v>7119.9009247027743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3371330</v>
      </c>
      <c r="C31" s="2">
        <v>5924700</v>
      </c>
      <c r="D31" s="2">
        <v>1483500</v>
      </c>
      <c r="E31" s="2"/>
      <c r="F31" s="2"/>
      <c r="G31" s="2"/>
      <c r="H31" s="2"/>
      <c r="I31" s="2"/>
      <c r="J31" s="2"/>
      <c r="K31" s="2"/>
      <c r="L31" s="1">
        <f t="shared" ref="L31" si="21">B31+D31+F31+H31+J31</f>
        <v>4854830</v>
      </c>
      <c r="M31" s="13">
        <f t="shared" ref="M31" si="22">C31+E31+G31+I31+K31</f>
        <v>5924700</v>
      </c>
      <c r="N31" s="17">
        <f t="shared" ref="N31" si="23">L31+M31</f>
        <v>10779530</v>
      </c>
      <c r="P31" s="4" t="s">
        <v>16</v>
      </c>
      <c r="Q31" s="2">
        <v>551</v>
      </c>
      <c r="R31" s="2">
        <v>733</v>
      </c>
      <c r="S31" s="2">
        <v>230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1">
        <f t="shared" ref="AA31" si="24">Q31+S31+U31+W31+Y31</f>
        <v>781</v>
      </c>
      <c r="AB31" s="13">
        <f t="shared" ref="AB31" si="25">R31+T31+V31+X31+Z31</f>
        <v>733</v>
      </c>
      <c r="AC31" s="14">
        <f t="shared" ref="AC31" si="26">AA31+AB31</f>
        <v>1514</v>
      </c>
      <c r="AE31" s="4" t="s">
        <v>16</v>
      </c>
      <c r="AF31" s="2">
        <f t="shared" si="20"/>
        <v>6118.5662431941928</v>
      </c>
      <c r="AG31" s="2">
        <f t="shared" si="15"/>
        <v>8082.81036834925</v>
      </c>
      <c r="AH31" s="2">
        <f t="shared" si="15"/>
        <v>6450</v>
      </c>
      <c r="AI31" s="2" t="str">
        <f t="shared" si="15"/>
        <v>N.A.</v>
      </c>
      <c r="AJ31" s="2" t="str">
        <f t="shared" si="15"/>
        <v>N.A.</v>
      </c>
      <c r="AK31" s="2" t="str">
        <f t="shared" si="15"/>
        <v>N.A.</v>
      </c>
      <c r="AL31" s="2" t="str">
        <f t="shared" si="15"/>
        <v>N.A.</v>
      </c>
      <c r="AM31" s="2" t="str">
        <f t="shared" si="15"/>
        <v>N.A.</v>
      </c>
      <c r="AN31" s="2" t="str">
        <f t="shared" si="15"/>
        <v>N.A.</v>
      </c>
      <c r="AO31" s="2" t="str">
        <f t="shared" si="15"/>
        <v>N.A.</v>
      </c>
      <c r="AP31" s="15">
        <f t="shared" ref="AP31" si="27">IFERROR(L31/AA31, "N.A.")</f>
        <v>6216.1715749039695</v>
      </c>
      <c r="AQ31" s="13">
        <f t="shared" ref="AQ31" si="28">IFERROR(M31/AB31, "N.A.")</f>
        <v>8082.81036834925</v>
      </c>
      <c r="AR31" s="14">
        <f t="shared" ref="AR31" si="29">IFERROR(N31/AC31, "N.A.")</f>
        <v>7119.9009247027743</v>
      </c>
    </row>
    <row r="32" spans="1:44" ht="15" customHeight="1" thickBot="1" x14ac:dyDescent="0.3">
      <c r="A32" s="5" t="s">
        <v>0</v>
      </c>
      <c r="B32" s="24">
        <f>B31+C31</f>
        <v>9296030</v>
      </c>
      <c r="C32" s="26"/>
      <c r="D32" s="24">
        <f>D31+E31</f>
        <v>1483500</v>
      </c>
      <c r="E32" s="26"/>
      <c r="F32" s="24">
        <f>F31+G31</f>
        <v>0</v>
      </c>
      <c r="G32" s="26"/>
      <c r="H32" s="24">
        <f>H31+I31</f>
        <v>0</v>
      </c>
      <c r="I32" s="26"/>
      <c r="J32" s="24">
        <f>J31+K31</f>
        <v>0</v>
      </c>
      <c r="K32" s="26"/>
      <c r="L32" s="24">
        <f>L31+M31</f>
        <v>10779530</v>
      </c>
      <c r="M32" s="25"/>
      <c r="N32" s="18">
        <f>B32+D32+F32+H32+J32</f>
        <v>10779530</v>
      </c>
      <c r="P32" s="5" t="s">
        <v>0</v>
      </c>
      <c r="Q32" s="24">
        <f>Q31+R31</f>
        <v>1284</v>
      </c>
      <c r="R32" s="26"/>
      <c r="S32" s="24">
        <f>S31+T31</f>
        <v>230</v>
      </c>
      <c r="T32" s="26"/>
      <c r="U32" s="24">
        <f>U31+V31</f>
        <v>0</v>
      </c>
      <c r="V32" s="26"/>
      <c r="W32" s="24">
        <f>W31+X31</f>
        <v>0</v>
      </c>
      <c r="X32" s="26"/>
      <c r="Y32" s="24">
        <f>Y31+Z31</f>
        <v>0</v>
      </c>
      <c r="Z32" s="26"/>
      <c r="AA32" s="24">
        <f>AA31+AB31</f>
        <v>1514</v>
      </c>
      <c r="AB32" s="26"/>
      <c r="AC32" s="19">
        <f>Q32+S32+U32+W32+Y32</f>
        <v>1514</v>
      </c>
      <c r="AE32" s="5" t="s">
        <v>0</v>
      </c>
      <c r="AF32" s="27">
        <f>IFERROR(B32/Q32,"N.A.")</f>
        <v>7239.898753894081</v>
      </c>
      <c r="AG32" s="28"/>
      <c r="AH32" s="27">
        <f>IFERROR(D32/S32,"N.A.")</f>
        <v>6450</v>
      </c>
      <c r="AI32" s="28"/>
      <c r="AJ32" s="27" t="str">
        <f>IFERROR(F32/U32,"N.A.")</f>
        <v>N.A.</v>
      </c>
      <c r="AK32" s="28"/>
      <c r="AL32" s="27" t="str">
        <f>IFERROR(H32/W32,"N.A.")</f>
        <v>N.A.</v>
      </c>
      <c r="AM32" s="28"/>
      <c r="AN32" s="27" t="str">
        <f>IFERROR(J32/Y32,"N.A.")</f>
        <v>N.A.</v>
      </c>
      <c r="AO32" s="28"/>
      <c r="AP32" s="27">
        <f>IFERROR(L32/AA32,"N.A.")</f>
        <v>7119.9009247027743</v>
      </c>
      <c r="AQ32" s="28"/>
      <c r="AR32" s="16">
        <f>IFERROR(N32/AC32, "N.A.")</f>
        <v>7119.9009247027743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828000</v>
      </c>
      <c r="C39" s="2"/>
      <c r="D39" s="2"/>
      <c r="E39" s="2"/>
      <c r="F39" s="2"/>
      <c r="G39" s="2"/>
      <c r="H39" s="2">
        <v>0</v>
      </c>
      <c r="I39" s="2"/>
      <c r="J39" s="2"/>
      <c r="K39" s="2"/>
      <c r="L39" s="1">
        <f>B39+D39+F39+H39+J39</f>
        <v>828000</v>
      </c>
      <c r="M39" s="13">
        <f>C39+E39+G39+I39+K39</f>
        <v>0</v>
      </c>
      <c r="N39" s="14">
        <f>L39+M39</f>
        <v>828000</v>
      </c>
      <c r="P39" s="3" t="s">
        <v>12</v>
      </c>
      <c r="Q39" s="2">
        <v>230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273</v>
      </c>
      <c r="X39" s="2">
        <v>0</v>
      </c>
      <c r="Y39" s="2">
        <v>0</v>
      </c>
      <c r="Z39" s="2">
        <v>0</v>
      </c>
      <c r="AA39" s="1">
        <f>Q39+S39+U39+W39+Y39</f>
        <v>503</v>
      </c>
      <c r="AB39" s="13">
        <f>R39+T39+V39+X39+Z39</f>
        <v>0</v>
      </c>
      <c r="AC39" s="14">
        <f>AA39+AB39</f>
        <v>503</v>
      </c>
      <c r="AE39" s="3" t="s">
        <v>12</v>
      </c>
      <c r="AF39" s="2">
        <f>IFERROR(B39/Q39, "N.A.")</f>
        <v>3600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0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1646.1232604373758</v>
      </c>
      <c r="AQ39" s="13" t="str">
        <f t="shared" si="30"/>
        <v>N.A.</v>
      </c>
      <c r="AR39" s="14">
        <f t="shared" si="30"/>
        <v>1646.1232604373758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0</v>
      </c>
      <c r="M40" s="13">
        <f t="shared" si="31"/>
        <v>0</v>
      </c>
      <c r="N40" s="14">
        <f t="shared" ref="N40:N42" si="32"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0</v>
      </c>
      <c r="AB40" s="13">
        <f t="shared" si="33"/>
        <v>0</v>
      </c>
      <c r="AC40" s="14">
        <f t="shared" ref="AC40:AC42" si="34">AA40+AB40</f>
        <v>0</v>
      </c>
      <c r="AE40" s="3" t="s">
        <v>13</v>
      </c>
      <c r="AF40" s="2" t="str">
        <f t="shared" ref="AF40:AF43" si="35">IFERROR(B40/Q40, "N.A.")</f>
        <v>N.A.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 t="str">
        <f t="shared" si="30"/>
        <v>N.A.</v>
      </c>
      <c r="AQ40" s="13" t="str">
        <f t="shared" si="30"/>
        <v>N.A.</v>
      </c>
      <c r="AR40" s="14" t="str">
        <f t="shared" si="30"/>
        <v>N.A.</v>
      </c>
    </row>
    <row r="41" spans="1:44" ht="15" customHeight="1" thickBot="1" x14ac:dyDescent="0.3">
      <c r="A41" s="3" t="s">
        <v>14</v>
      </c>
      <c r="B41" s="2">
        <v>920000</v>
      </c>
      <c r="C41" s="2">
        <v>2615150</v>
      </c>
      <c r="D41" s="2"/>
      <c r="E41" s="2"/>
      <c r="F41" s="2"/>
      <c r="G41" s="2"/>
      <c r="H41" s="2"/>
      <c r="I41" s="2">
        <v>417000</v>
      </c>
      <c r="J41" s="2"/>
      <c r="K41" s="2"/>
      <c r="L41" s="1">
        <f t="shared" si="31"/>
        <v>920000</v>
      </c>
      <c r="M41" s="13">
        <f t="shared" si="31"/>
        <v>3032150</v>
      </c>
      <c r="N41" s="14">
        <f t="shared" si="32"/>
        <v>3952150</v>
      </c>
      <c r="P41" s="3" t="s">
        <v>14</v>
      </c>
      <c r="Q41" s="2">
        <v>230</v>
      </c>
      <c r="R41" s="2">
        <v>508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139</v>
      </c>
      <c r="Y41" s="2">
        <v>0</v>
      </c>
      <c r="Z41" s="2">
        <v>0</v>
      </c>
      <c r="AA41" s="1">
        <f t="shared" si="33"/>
        <v>230</v>
      </c>
      <c r="AB41" s="13">
        <f t="shared" si="33"/>
        <v>647</v>
      </c>
      <c r="AC41" s="14">
        <f t="shared" si="34"/>
        <v>877</v>
      </c>
      <c r="AE41" s="3" t="s">
        <v>14</v>
      </c>
      <c r="AF41" s="2">
        <f t="shared" si="35"/>
        <v>4000</v>
      </c>
      <c r="AG41" s="2">
        <f t="shared" si="30"/>
        <v>5147.9330708661419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3000</v>
      </c>
      <c r="AN41" s="2" t="str">
        <f t="shared" si="30"/>
        <v>N.A.</v>
      </c>
      <c r="AO41" s="2" t="str">
        <f t="shared" si="30"/>
        <v>N.A.</v>
      </c>
      <c r="AP41" s="15">
        <f t="shared" si="30"/>
        <v>4000</v>
      </c>
      <c r="AQ41" s="13">
        <f t="shared" si="30"/>
        <v>4686.4760432766616</v>
      </c>
      <c r="AR41" s="14">
        <f t="shared" si="30"/>
        <v>4506.442417331813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1748000</v>
      </c>
      <c r="C43" s="2">
        <v>2615150</v>
      </c>
      <c r="D43" s="2"/>
      <c r="E43" s="2"/>
      <c r="F43" s="2"/>
      <c r="G43" s="2"/>
      <c r="H43" s="2">
        <v>0</v>
      </c>
      <c r="I43" s="2">
        <v>417000</v>
      </c>
      <c r="J43" s="2"/>
      <c r="K43" s="2"/>
      <c r="L43" s="1">
        <f t="shared" ref="L43" si="36">B43+D43+F43+H43+J43</f>
        <v>1748000</v>
      </c>
      <c r="M43" s="13">
        <f t="shared" ref="M43" si="37">C43+E43+G43+I43+K43</f>
        <v>3032150</v>
      </c>
      <c r="N43" s="17">
        <f t="shared" ref="N43" si="38">L43+M43</f>
        <v>4780150</v>
      </c>
      <c r="P43" s="4" t="s">
        <v>16</v>
      </c>
      <c r="Q43" s="2">
        <v>460</v>
      </c>
      <c r="R43" s="2">
        <v>508</v>
      </c>
      <c r="S43" s="2">
        <v>0</v>
      </c>
      <c r="T43" s="2">
        <v>0</v>
      </c>
      <c r="U43" s="2">
        <v>0</v>
      </c>
      <c r="V43" s="2">
        <v>0</v>
      </c>
      <c r="W43" s="2">
        <v>273</v>
      </c>
      <c r="X43" s="2">
        <v>139</v>
      </c>
      <c r="Y43" s="2">
        <v>0</v>
      </c>
      <c r="Z43" s="2">
        <v>0</v>
      </c>
      <c r="AA43" s="1">
        <f t="shared" ref="AA43" si="39">Q43+S43+U43+W43+Y43</f>
        <v>733</v>
      </c>
      <c r="AB43" s="13">
        <f t="shared" ref="AB43" si="40">R43+T43+V43+X43+Z43</f>
        <v>647</v>
      </c>
      <c r="AC43" s="17">
        <f t="shared" ref="AC43" si="41">AA43+AB43</f>
        <v>1380</v>
      </c>
      <c r="AE43" s="4" t="s">
        <v>16</v>
      </c>
      <c r="AF43" s="2">
        <f t="shared" si="35"/>
        <v>3800</v>
      </c>
      <c r="AG43" s="2">
        <f t="shared" si="30"/>
        <v>5147.9330708661419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0</v>
      </c>
      <c r="AM43" s="2">
        <f t="shared" si="30"/>
        <v>3000</v>
      </c>
      <c r="AN43" s="2" t="str">
        <f t="shared" si="30"/>
        <v>N.A.</v>
      </c>
      <c r="AO43" s="2" t="str">
        <f t="shared" si="30"/>
        <v>N.A.</v>
      </c>
      <c r="AP43" s="15">
        <f t="shared" ref="AP43" si="42">IFERROR(L43/AA43, "N.A.")</f>
        <v>2384.7203274215553</v>
      </c>
      <c r="AQ43" s="13">
        <f t="shared" ref="AQ43" si="43">IFERROR(M43/AB43, "N.A.")</f>
        <v>4686.4760432766616</v>
      </c>
      <c r="AR43" s="14">
        <f t="shared" ref="AR43" si="44">IFERROR(N43/AC43, "N.A.")</f>
        <v>3463.876811594203</v>
      </c>
    </row>
    <row r="44" spans="1:44" ht="15" customHeight="1" thickBot="1" x14ac:dyDescent="0.3">
      <c r="A44" s="5" t="s">
        <v>0</v>
      </c>
      <c r="B44" s="24">
        <f>B43+C43</f>
        <v>4363150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417000</v>
      </c>
      <c r="I44" s="26"/>
      <c r="J44" s="24">
        <f>J43+K43</f>
        <v>0</v>
      </c>
      <c r="K44" s="26"/>
      <c r="L44" s="24">
        <f>L43+M43</f>
        <v>4780150</v>
      </c>
      <c r="M44" s="25"/>
      <c r="N44" s="18">
        <f>B44+D44+F44+H44+J44</f>
        <v>4780150</v>
      </c>
      <c r="P44" s="5" t="s">
        <v>0</v>
      </c>
      <c r="Q44" s="24">
        <f>Q43+R43</f>
        <v>968</v>
      </c>
      <c r="R44" s="26"/>
      <c r="S44" s="24">
        <f>S43+T43</f>
        <v>0</v>
      </c>
      <c r="T44" s="26"/>
      <c r="U44" s="24">
        <f>U43+V43</f>
        <v>0</v>
      </c>
      <c r="V44" s="26"/>
      <c r="W44" s="24">
        <f>W43+X43</f>
        <v>412</v>
      </c>
      <c r="X44" s="26"/>
      <c r="Y44" s="24">
        <f>Y43+Z43</f>
        <v>0</v>
      </c>
      <c r="Z44" s="26"/>
      <c r="AA44" s="24">
        <f>AA43+AB43</f>
        <v>1380</v>
      </c>
      <c r="AB44" s="25"/>
      <c r="AC44" s="18">
        <f>Q44+S44+U44+W44+Y44</f>
        <v>1380</v>
      </c>
      <c r="AE44" s="5" t="s">
        <v>0</v>
      </c>
      <c r="AF44" s="27">
        <f>IFERROR(B44/Q44,"N.A.")</f>
        <v>4507.386363636364</v>
      </c>
      <c r="AG44" s="28"/>
      <c r="AH44" s="27" t="str">
        <f>IFERROR(D44/S44,"N.A.")</f>
        <v>N.A.</v>
      </c>
      <c r="AI44" s="28"/>
      <c r="AJ44" s="27" t="str">
        <f>IFERROR(F44/U44,"N.A.")</f>
        <v>N.A.</v>
      </c>
      <c r="AK44" s="28"/>
      <c r="AL44" s="27">
        <f>IFERROR(H44/W44,"N.A.")</f>
        <v>1012.1359223300971</v>
      </c>
      <c r="AM44" s="28"/>
      <c r="AN44" s="27" t="str">
        <f>IFERROR(J44/Y44,"N.A.")</f>
        <v>N.A.</v>
      </c>
      <c r="AO44" s="28"/>
      <c r="AP44" s="27">
        <f>IFERROR(L44/AA44,"N.A.")</f>
        <v>3463.876811594203</v>
      </c>
      <c r="AQ44" s="28"/>
      <c r="AR44" s="16">
        <f>IFERROR(N44/AC44, "N.A.")</f>
        <v>3463.876811594203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19986990.000000004</v>
      </c>
      <c r="C15" s="2"/>
      <c r="D15" s="2">
        <v>7711752</v>
      </c>
      <c r="E15" s="2"/>
      <c r="F15" s="2">
        <v>11978320</v>
      </c>
      <c r="G15" s="2"/>
      <c r="H15" s="2">
        <v>27504246</v>
      </c>
      <c r="I15" s="2"/>
      <c r="J15" s="2">
        <v>0</v>
      </c>
      <c r="K15" s="2"/>
      <c r="L15" s="1">
        <f>B15+D15+F15+H15+J15</f>
        <v>67181308</v>
      </c>
      <c r="M15" s="13">
        <f>C15+E15+G15+I15+K15</f>
        <v>0</v>
      </c>
      <c r="N15" s="14">
        <f>L15+M15</f>
        <v>67181308</v>
      </c>
      <c r="P15" s="3" t="s">
        <v>12</v>
      </c>
      <c r="Q15" s="2">
        <v>4687</v>
      </c>
      <c r="R15" s="2">
        <v>0</v>
      </c>
      <c r="S15" s="2">
        <v>2166</v>
      </c>
      <c r="T15" s="2">
        <v>0</v>
      </c>
      <c r="U15" s="2">
        <v>1852</v>
      </c>
      <c r="V15" s="2">
        <v>0</v>
      </c>
      <c r="W15" s="2">
        <v>13041</v>
      </c>
      <c r="X15" s="2">
        <v>0</v>
      </c>
      <c r="Y15" s="2">
        <v>2033</v>
      </c>
      <c r="Z15" s="2">
        <v>0</v>
      </c>
      <c r="AA15" s="1">
        <f>Q15+S15+U15+W15+Y15</f>
        <v>23779</v>
      </c>
      <c r="AB15" s="13">
        <f>R15+T15+V15+X15+Z15</f>
        <v>0</v>
      </c>
      <c r="AC15" s="14">
        <f>AA15+AB15</f>
        <v>23779</v>
      </c>
      <c r="AE15" s="3" t="s">
        <v>12</v>
      </c>
      <c r="AF15" s="2">
        <f>IFERROR(B15/Q15, "N.A.")</f>
        <v>4264.3460635801157</v>
      </c>
      <c r="AG15" s="2" t="str">
        <f t="shared" ref="AG15:AR19" si="0">IFERROR(C15/R15, "N.A.")</f>
        <v>N.A.</v>
      </c>
      <c r="AH15" s="2">
        <f t="shared" si="0"/>
        <v>3560.3656509695293</v>
      </c>
      <c r="AI15" s="2" t="str">
        <f t="shared" si="0"/>
        <v>N.A.</v>
      </c>
      <c r="AJ15" s="2">
        <f t="shared" si="0"/>
        <v>6467.7753779697623</v>
      </c>
      <c r="AK15" s="2" t="str">
        <f t="shared" si="0"/>
        <v>N.A.</v>
      </c>
      <c r="AL15" s="2">
        <f t="shared" si="0"/>
        <v>2109.0595813204509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2825.2368896925859</v>
      </c>
      <c r="AQ15" s="13" t="str">
        <f t="shared" si="0"/>
        <v>N.A.</v>
      </c>
      <c r="AR15" s="14">
        <f t="shared" si="0"/>
        <v>2825.2368896925859</v>
      </c>
    </row>
    <row r="16" spans="1:44" ht="15" customHeight="1" thickBot="1" x14ac:dyDescent="0.3">
      <c r="A16" s="3" t="s">
        <v>13</v>
      </c>
      <c r="B16" s="2">
        <v>13814696</v>
      </c>
      <c r="C16" s="2"/>
      <c r="D16" s="2">
        <v>206400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14021096</v>
      </c>
      <c r="M16" s="13">
        <f t="shared" si="1"/>
        <v>0</v>
      </c>
      <c r="N16" s="14">
        <f t="shared" ref="N16:N18" si="2">L16+M16</f>
        <v>14021096</v>
      </c>
      <c r="P16" s="3" t="s">
        <v>13</v>
      </c>
      <c r="Q16" s="2">
        <v>5474</v>
      </c>
      <c r="R16" s="2">
        <v>0</v>
      </c>
      <c r="S16" s="2">
        <v>240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5714</v>
      </c>
      <c r="AB16" s="13">
        <f t="shared" si="3"/>
        <v>0</v>
      </c>
      <c r="AC16" s="14">
        <f t="shared" ref="AC16:AC18" si="4">AA16+AB16</f>
        <v>5714</v>
      </c>
      <c r="AE16" s="3" t="s">
        <v>13</v>
      </c>
      <c r="AF16" s="2">
        <f t="shared" ref="AF16:AF19" si="5">IFERROR(B16/Q16, "N.A.")</f>
        <v>2523.6930946291559</v>
      </c>
      <c r="AG16" s="2" t="str">
        <f t="shared" si="0"/>
        <v>N.A.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2453.8144907245364</v>
      </c>
      <c r="AQ16" s="13" t="str">
        <f t="shared" si="0"/>
        <v>N.A.</v>
      </c>
      <c r="AR16" s="14">
        <f t="shared" si="0"/>
        <v>2453.8144907245364</v>
      </c>
    </row>
    <row r="17" spans="1:44" ht="15" customHeight="1" thickBot="1" x14ac:dyDescent="0.3">
      <c r="A17" s="3" t="s">
        <v>14</v>
      </c>
      <c r="B17" s="2">
        <v>52653699.999999993</v>
      </c>
      <c r="C17" s="2">
        <v>299734450.00000012</v>
      </c>
      <c r="D17" s="2">
        <v>15817829.999999998</v>
      </c>
      <c r="E17" s="2">
        <v>2370000</v>
      </c>
      <c r="F17" s="2"/>
      <c r="G17" s="2">
        <v>13645660</v>
      </c>
      <c r="H17" s="2"/>
      <c r="I17" s="2">
        <v>2835900</v>
      </c>
      <c r="J17" s="2">
        <v>0</v>
      </c>
      <c r="K17" s="2"/>
      <c r="L17" s="1">
        <f t="shared" si="1"/>
        <v>68471529.999999985</v>
      </c>
      <c r="M17" s="13">
        <f t="shared" si="1"/>
        <v>318586010.00000012</v>
      </c>
      <c r="N17" s="14">
        <f t="shared" si="2"/>
        <v>387057540.00000012</v>
      </c>
      <c r="P17" s="3" t="s">
        <v>14</v>
      </c>
      <c r="Q17" s="2">
        <v>14740</v>
      </c>
      <c r="R17" s="2">
        <v>43514</v>
      </c>
      <c r="S17" s="2">
        <v>3794</v>
      </c>
      <c r="T17" s="2">
        <v>237</v>
      </c>
      <c r="U17" s="2">
        <v>0</v>
      </c>
      <c r="V17" s="2">
        <v>3709</v>
      </c>
      <c r="W17" s="2">
        <v>0</v>
      </c>
      <c r="X17" s="2">
        <v>2989</v>
      </c>
      <c r="Y17" s="2">
        <v>4091</v>
      </c>
      <c r="Z17" s="2">
        <v>0</v>
      </c>
      <c r="AA17" s="1">
        <f t="shared" si="3"/>
        <v>22625</v>
      </c>
      <c r="AB17" s="13">
        <f t="shared" si="3"/>
        <v>50449</v>
      </c>
      <c r="AC17" s="14">
        <f t="shared" si="4"/>
        <v>73074</v>
      </c>
      <c r="AE17" s="3" t="s">
        <v>14</v>
      </c>
      <c r="AF17" s="2">
        <f t="shared" si="5"/>
        <v>3572.1641791044772</v>
      </c>
      <c r="AG17" s="2">
        <f t="shared" si="0"/>
        <v>6888.2302247552543</v>
      </c>
      <c r="AH17" s="2">
        <f t="shared" si="0"/>
        <v>4169.1697416974166</v>
      </c>
      <c r="AI17" s="2">
        <f t="shared" si="0"/>
        <v>10000</v>
      </c>
      <c r="AJ17" s="2" t="str">
        <f t="shared" si="0"/>
        <v>N.A.</v>
      </c>
      <c r="AK17" s="2">
        <f t="shared" si="0"/>
        <v>3679.0671339983824</v>
      </c>
      <c r="AL17" s="2" t="str">
        <f t="shared" si="0"/>
        <v>N.A.</v>
      </c>
      <c r="AM17" s="2">
        <f t="shared" si="0"/>
        <v>948.77885580461691</v>
      </c>
      <c r="AN17" s="2">
        <f t="shared" si="0"/>
        <v>0</v>
      </c>
      <c r="AO17" s="2" t="str">
        <f t="shared" si="0"/>
        <v>N.A.</v>
      </c>
      <c r="AP17" s="15">
        <f t="shared" si="0"/>
        <v>3026.365966850828</v>
      </c>
      <c r="AQ17" s="13">
        <f t="shared" si="0"/>
        <v>6315.011397649113</v>
      </c>
      <c r="AR17" s="14">
        <f t="shared" si="0"/>
        <v>5296.7887347072847</v>
      </c>
    </row>
    <row r="18" spans="1:44" ht="15" customHeight="1" thickBot="1" x14ac:dyDescent="0.3">
      <c r="A18" s="3" t="s">
        <v>15</v>
      </c>
      <c r="B18" s="2">
        <v>16825169</v>
      </c>
      <c r="C18" s="2">
        <v>699600</v>
      </c>
      <c r="D18" s="2">
        <v>3803779.9999999995</v>
      </c>
      <c r="E18" s="2">
        <v>2088940</v>
      </c>
      <c r="F18" s="2"/>
      <c r="G18" s="2">
        <v>3701942.0000000005</v>
      </c>
      <c r="H18" s="2">
        <v>5661637.0000000019</v>
      </c>
      <c r="I18" s="2"/>
      <c r="J18" s="2">
        <v>0</v>
      </c>
      <c r="K18" s="2"/>
      <c r="L18" s="1">
        <f t="shared" si="1"/>
        <v>26290586</v>
      </c>
      <c r="M18" s="13">
        <f t="shared" si="1"/>
        <v>6490482</v>
      </c>
      <c r="N18" s="14">
        <f t="shared" si="2"/>
        <v>32781068</v>
      </c>
      <c r="P18" s="3" t="s">
        <v>15</v>
      </c>
      <c r="Q18" s="2">
        <v>5310</v>
      </c>
      <c r="R18" s="2">
        <v>159</v>
      </c>
      <c r="S18" s="2">
        <v>1224</v>
      </c>
      <c r="T18" s="2">
        <v>443</v>
      </c>
      <c r="U18" s="2">
        <v>0</v>
      </c>
      <c r="V18" s="2">
        <v>1150</v>
      </c>
      <c r="W18" s="2">
        <v>5238</v>
      </c>
      <c r="X18" s="2">
        <v>0</v>
      </c>
      <c r="Y18" s="2">
        <v>3129</v>
      </c>
      <c r="Z18" s="2">
        <v>0</v>
      </c>
      <c r="AA18" s="1">
        <f t="shared" si="3"/>
        <v>14901</v>
      </c>
      <c r="AB18" s="13">
        <f t="shared" si="3"/>
        <v>1752</v>
      </c>
      <c r="AC18" s="17">
        <f t="shared" si="4"/>
        <v>16653</v>
      </c>
      <c r="AE18" s="3" t="s">
        <v>15</v>
      </c>
      <c r="AF18" s="2">
        <f t="shared" si="5"/>
        <v>3168.5817325800376</v>
      </c>
      <c r="AG18" s="2">
        <f t="shared" si="0"/>
        <v>4400</v>
      </c>
      <c r="AH18" s="2">
        <f t="shared" si="0"/>
        <v>3107.66339869281</v>
      </c>
      <c r="AI18" s="2">
        <f t="shared" si="0"/>
        <v>4715.4401805869074</v>
      </c>
      <c r="AJ18" s="2" t="str">
        <f t="shared" si="0"/>
        <v>N.A.</v>
      </c>
      <c r="AK18" s="2">
        <f t="shared" si="0"/>
        <v>3219.0800000000004</v>
      </c>
      <c r="AL18" s="2">
        <f t="shared" si="0"/>
        <v>1080.8776250477285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1764.3504462787732</v>
      </c>
      <c r="AQ18" s="13">
        <f t="shared" si="0"/>
        <v>3704.6130136986303</v>
      </c>
      <c r="AR18" s="14">
        <f t="shared" si="0"/>
        <v>1968.4782321503633</v>
      </c>
    </row>
    <row r="19" spans="1:44" ht="15" customHeight="1" thickBot="1" x14ac:dyDescent="0.3">
      <c r="A19" s="4" t="s">
        <v>16</v>
      </c>
      <c r="B19" s="2">
        <v>103280555.00000001</v>
      </c>
      <c r="C19" s="2">
        <v>300434050.00000012</v>
      </c>
      <c r="D19" s="2">
        <v>27539762</v>
      </c>
      <c r="E19" s="2">
        <v>4458939.9999999991</v>
      </c>
      <c r="F19" s="2">
        <v>11978320</v>
      </c>
      <c r="G19" s="2">
        <v>17347602</v>
      </c>
      <c r="H19" s="2">
        <v>33165883.000000011</v>
      </c>
      <c r="I19" s="2">
        <v>2835900</v>
      </c>
      <c r="J19" s="2">
        <v>0</v>
      </c>
      <c r="K19" s="2"/>
      <c r="L19" s="1">
        <f t="shared" ref="L19" si="6">B19+D19+F19+H19+J19</f>
        <v>175964520</v>
      </c>
      <c r="M19" s="13">
        <f t="shared" ref="M19" si="7">C19+E19+G19+I19+K19</f>
        <v>325076492.00000012</v>
      </c>
      <c r="N19" s="17">
        <f t="shared" ref="N19" si="8">L19+M19</f>
        <v>501041012.00000012</v>
      </c>
      <c r="P19" s="4" t="s">
        <v>16</v>
      </c>
      <c r="Q19" s="2">
        <v>30211</v>
      </c>
      <c r="R19" s="2">
        <v>43673</v>
      </c>
      <c r="S19" s="2">
        <v>7424</v>
      </c>
      <c r="T19" s="2">
        <v>680</v>
      </c>
      <c r="U19" s="2">
        <v>1852</v>
      </c>
      <c r="V19" s="2">
        <v>4859</v>
      </c>
      <c r="W19" s="2">
        <v>18279</v>
      </c>
      <c r="X19" s="2">
        <v>2989</v>
      </c>
      <c r="Y19" s="2">
        <v>9253</v>
      </c>
      <c r="Z19" s="2">
        <v>0</v>
      </c>
      <c r="AA19" s="1">
        <f t="shared" ref="AA19" si="9">Q19+S19+U19+W19+Y19</f>
        <v>67019</v>
      </c>
      <c r="AB19" s="13">
        <f t="shared" ref="AB19" si="10">R19+T19+V19+X19+Z19</f>
        <v>52201</v>
      </c>
      <c r="AC19" s="14">
        <f t="shared" ref="AC19" si="11">AA19+AB19</f>
        <v>119220</v>
      </c>
      <c r="AE19" s="4" t="s">
        <v>16</v>
      </c>
      <c r="AF19" s="2">
        <f t="shared" si="5"/>
        <v>3418.6407268875582</v>
      </c>
      <c r="AG19" s="2">
        <f t="shared" si="0"/>
        <v>6879.1713415611503</v>
      </c>
      <c r="AH19" s="2">
        <f t="shared" si="0"/>
        <v>3709.5584590517242</v>
      </c>
      <c r="AI19" s="2">
        <f t="shared" si="0"/>
        <v>6557.2647058823513</v>
      </c>
      <c r="AJ19" s="2">
        <f t="shared" si="0"/>
        <v>6467.7753779697623</v>
      </c>
      <c r="AK19" s="2">
        <f t="shared" si="0"/>
        <v>3570.2000411607328</v>
      </c>
      <c r="AL19" s="2">
        <f t="shared" si="0"/>
        <v>1814.4254609114291</v>
      </c>
      <c r="AM19" s="2">
        <f t="shared" si="0"/>
        <v>948.77885580461691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2625.5915486653039</v>
      </c>
      <c r="AQ19" s="13">
        <f t="shared" ref="AQ19" si="13">IFERROR(M19/AB19, "N.A.")</f>
        <v>6227.3997049864965</v>
      </c>
      <c r="AR19" s="14">
        <f t="shared" ref="AR19" si="14">IFERROR(N19/AC19, "N.A.")</f>
        <v>4202.6590504948845</v>
      </c>
    </row>
    <row r="20" spans="1:44" ht="15" customHeight="1" thickBot="1" x14ac:dyDescent="0.3">
      <c r="A20" s="5" t="s">
        <v>0</v>
      </c>
      <c r="B20" s="24">
        <f>B19+C19</f>
        <v>403714605.00000012</v>
      </c>
      <c r="C20" s="26"/>
      <c r="D20" s="24">
        <f>D19+E19</f>
        <v>31998702</v>
      </c>
      <c r="E20" s="26"/>
      <c r="F20" s="24">
        <f>F19+G19</f>
        <v>29325922</v>
      </c>
      <c r="G20" s="26"/>
      <c r="H20" s="24">
        <f>H19+I19</f>
        <v>36001783.000000015</v>
      </c>
      <c r="I20" s="26"/>
      <c r="J20" s="24">
        <f>J19+K19</f>
        <v>0</v>
      </c>
      <c r="K20" s="26"/>
      <c r="L20" s="24">
        <f>L19+M19</f>
        <v>501041012.00000012</v>
      </c>
      <c r="M20" s="25"/>
      <c r="N20" s="18">
        <f>B20+D20+F20+H20+J20</f>
        <v>501041012.00000012</v>
      </c>
      <c r="P20" s="5" t="s">
        <v>0</v>
      </c>
      <c r="Q20" s="24">
        <f>Q19+R19</f>
        <v>73884</v>
      </c>
      <c r="R20" s="26"/>
      <c r="S20" s="24">
        <f>S19+T19</f>
        <v>8104</v>
      </c>
      <c r="T20" s="26"/>
      <c r="U20" s="24">
        <f>U19+V19</f>
        <v>6711</v>
      </c>
      <c r="V20" s="26"/>
      <c r="W20" s="24">
        <f>W19+X19</f>
        <v>21268</v>
      </c>
      <c r="X20" s="26"/>
      <c r="Y20" s="24">
        <f>Y19+Z19</f>
        <v>9253</v>
      </c>
      <c r="Z20" s="26"/>
      <c r="AA20" s="24">
        <f>AA19+AB19</f>
        <v>119220</v>
      </c>
      <c r="AB20" s="26"/>
      <c r="AC20" s="19">
        <f>Q20+S20+U20+W20+Y20</f>
        <v>119220</v>
      </c>
      <c r="AE20" s="5" t="s">
        <v>0</v>
      </c>
      <c r="AF20" s="27">
        <f>IFERROR(B20/Q20,"N.A.")</f>
        <v>5464.1682231606319</v>
      </c>
      <c r="AG20" s="28"/>
      <c r="AH20" s="27">
        <f>IFERROR(D20/S20,"N.A.")</f>
        <v>3948.5071569595261</v>
      </c>
      <c r="AI20" s="28"/>
      <c r="AJ20" s="27">
        <f>IFERROR(F20/U20,"N.A.")</f>
        <v>4369.8289375651912</v>
      </c>
      <c r="AK20" s="28"/>
      <c r="AL20" s="27">
        <f>IFERROR(H20/W20,"N.A.")</f>
        <v>1692.7676791423742</v>
      </c>
      <c r="AM20" s="28"/>
      <c r="AN20" s="27">
        <f>IFERROR(J20/Y20,"N.A.")</f>
        <v>0</v>
      </c>
      <c r="AO20" s="28"/>
      <c r="AP20" s="27">
        <f>IFERROR(L20/AA20,"N.A.")</f>
        <v>4202.6590504948845</v>
      </c>
      <c r="AQ20" s="28"/>
      <c r="AR20" s="16">
        <f>IFERROR(N20/AC20, "N.A.")</f>
        <v>4202.6590504948845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13664270.000000002</v>
      </c>
      <c r="C27" s="2"/>
      <c r="D27" s="2">
        <v>7711752</v>
      </c>
      <c r="E27" s="2"/>
      <c r="F27" s="2">
        <v>11978320</v>
      </c>
      <c r="G27" s="2"/>
      <c r="H27" s="2">
        <v>16287176</v>
      </c>
      <c r="I27" s="2"/>
      <c r="J27" s="2">
        <v>0</v>
      </c>
      <c r="K27" s="2"/>
      <c r="L27" s="1">
        <f>B27+D27+F27+H27+J27</f>
        <v>49641518</v>
      </c>
      <c r="M27" s="13">
        <f>C27+E27+G27+I27+K27</f>
        <v>0</v>
      </c>
      <c r="N27" s="14">
        <f>L27+M27</f>
        <v>49641518</v>
      </c>
      <c r="P27" s="3" t="s">
        <v>12</v>
      </c>
      <c r="Q27" s="2">
        <v>3438</v>
      </c>
      <c r="R27" s="2">
        <v>0</v>
      </c>
      <c r="S27" s="2">
        <v>2166</v>
      </c>
      <c r="T27" s="2">
        <v>0</v>
      </c>
      <c r="U27" s="2">
        <v>1650</v>
      </c>
      <c r="V27" s="2">
        <v>0</v>
      </c>
      <c r="W27" s="2">
        <v>4859</v>
      </c>
      <c r="X27" s="2">
        <v>0</v>
      </c>
      <c r="Y27" s="2">
        <v>379</v>
      </c>
      <c r="Z27" s="2">
        <v>0</v>
      </c>
      <c r="AA27" s="1">
        <f>Q27+S27+U27+W27+Y27</f>
        <v>12492</v>
      </c>
      <c r="AB27" s="13">
        <f>R27+T27+V27+X27+Z27</f>
        <v>0</v>
      </c>
      <c r="AC27" s="14">
        <f>AA27+AB27</f>
        <v>12492</v>
      </c>
      <c r="AE27" s="3" t="s">
        <v>12</v>
      </c>
      <c r="AF27" s="2">
        <f>IFERROR(B27/Q27, "N.A.")</f>
        <v>3974.4822571262366</v>
      </c>
      <c r="AG27" s="2" t="str">
        <f t="shared" ref="AG27:AR31" si="15">IFERROR(C27/R27, "N.A.")</f>
        <v>N.A.</v>
      </c>
      <c r="AH27" s="2">
        <f t="shared" si="15"/>
        <v>3560.3656509695293</v>
      </c>
      <c r="AI27" s="2" t="str">
        <f t="shared" si="15"/>
        <v>N.A.</v>
      </c>
      <c r="AJ27" s="2">
        <f t="shared" si="15"/>
        <v>7259.5878787878792</v>
      </c>
      <c r="AK27" s="2" t="str">
        <f t="shared" si="15"/>
        <v>N.A.</v>
      </c>
      <c r="AL27" s="2">
        <f t="shared" si="15"/>
        <v>3351.9604856966453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3973.8647134165867</v>
      </c>
      <c r="AQ27" s="13" t="str">
        <f t="shared" si="15"/>
        <v>N.A.</v>
      </c>
      <c r="AR27" s="14">
        <f t="shared" si="15"/>
        <v>3973.8647134165867</v>
      </c>
    </row>
    <row r="28" spans="1:44" ht="15" customHeight="1" thickBot="1" x14ac:dyDescent="0.3">
      <c r="A28" s="3" t="s">
        <v>13</v>
      </c>
      <c r="B28" s="2">
        <v>1759130.0000000002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1759130.0000000002</v>
      </c>
      <c r="M28" s="13">
        <f t="shared" si="16"/>
        <v>0</v>
      </c>
      <c r="N28" s="14">
        <f t="shared" ref="N28:N30" si="17">L28+M28</f>
        <v>1759130.0000000002</v>
      </c>
      <c r="P28" s="3" t="s">
        <v>13</v>
      </c>
      <c r="Q28" s="2">
        <v>723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723</v>
      </c>
      <c r="AB28" s="13">
        <f t="shared" si="18"/>
        <v>0</v>
      </c>
      <c r="AC28" s="14">
        <f t="shared" ref="AC28:AC30" si="19">AA28+AB28</f>
        <v>723</v>
      </c>
      <c r="AE28" s="3" t="s">
        <v>13</v>
      </c>
      <c r="AF28" s="2">
        <f t="shared" ref="AF28:AF31" si="20">IFERROR(B28/Q28, "N.A.")</f>
        <v>2433.0982019363764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2433.0982019363764</v>
      </c>
      <c r="AQ28" s="13" t="str">
        <f t="shared" si="15"/>
        <v>N.A.</v>
      </c>
      <c r="AR28" s="14">
        <f t="shared" si="15"/>
        <v>2433.0982019363764</v>
      </c>
    </row>
    <row r="29" spans="1:44" ht="15" customHeight="1" thickBot="1" x14ac:dyDescent="0.3">
      <c r="A29" s="3" t="s">
        <v>14</v>
      </c>
      <c r="B29" s="2">
        <v>26156170</v>
      </c>
      <c r="C29" s="2">
        <v>153695270</v>
      </c>
      <c r="D29" s="2">
        <v>13013130</v>
      </c>
      <c r="E29" s="2"/>
      <c r="F29" s="2"/>
      <c r="G29" s="2">
        <v>9192160</v>
      </c>
      <c r="H29" s="2"/>
      <c r="I29" s="2">
        <v>827900</v>
      </c>
      <c r="J29" s="2">
        <v>0</v>
      </c>
      <c r="K29" s="2"/>
      <c r="L29" s="1">
        <f t="shared" si="16"/>
        <v>39169300</v>
      </c>
      <c r="M29" s="13">
        <f t="shared" si="16"/>
        <v>163715330</v>
      </c>
      <c r="N29" s="14">
        <f t="shared" si="17"/>
        <v>202884630</v>
      </c>
      <c r="P29" s="3" t="s">
        <v>14</v>
      </c>
      <c r="Q29" s="2">
        <v>7489</v>
      </c>
      <c r="R29" s="2">
        <v>22899</v>
      </c>
      <c r="S29" s="2">
        <v>2401</v>
      </c>
      <c r="T29" s="2">
        <v>0</v>
      </c>
      <c r="U29" s="2">
        <v>0</v>
      </c>
      <c r="V29" s="2">
        <v>2638</v>
      </c>
      <c r="W29" s="2">
        <v>0</v>
      </c>
      <c r="X29" s="2">
        <v>2118</v>
      </c>
      <c r="Y29" s="2">
        <v>1113</v>
      </c>
      <c r="Z29" s="2">
        <v>0</v>
      </c>
      <c r="AA29" s="1">
        <f t="shared" si="18"/>
        <v>11003</v>
      </c>
      <c r="AB29" s="13">
        <f t="shared" si="18"/>
        <v>27655</v>
      </c>
      <c r="AC29" s="14">
        <f t="shared" si="19"/>
        <v>38658</v>
      </c>
      <c r="AE29" s="3" t="s">
        <v>14</v>
      </c>
      <c r="AF29" s="2">
        <f t="shared" si="20"/>
        <v>3492.6118306850049</v>
      </c>
      <c r="AG29" s="2">
        <f t="shared" si="15"/>
        <v>6711.876937857548</v>
      </c>
      <c r="AH29" s="2">
        <f t="shared" si="15"/>
        <v>5419.8792169929193</v>
      </c>
      <c r="AI29" s="2" t="str">
        <f t="shared" si="15"/>
        <v>N.A.</v>
      </c>
      <c r="AJ29" s="2" t="str">
        <f t="shared" si="15"/>
        <v>N.A.</v>
      </c>
      <c r="AK29" s="2">
        <f t="shared" si="15"/>
        <v>3484.5185746777861</v>
      </c>
      <c r="AL29" s="2" t="str">
        <f t="shared" si="15"/>
        <v>N.A.</v>
      </c>
      <c r="AM29" s="2">
        <f t="shared" si="15"/>
        <v>390.88762983947117</v>
      </c>
      <c r="AN29" s="2">
        <f t="shared" si="15"/>
        <v>0</v>
      </c>
      <c r="AO29" s="2" t="str">
        <f t="shared" si="15"/>
        <v>N.A.</v>
      </c>
      <c r="AP29" s="15">
        <f t="shared" si="15"/>
        <v>3559.8745796600929</v>
      </c>
      <c r="AQ29" s="13">
        <f t="shared" si="15"/>
        <v>5919.9179171939977</v>
      </c>
      <c r="AR29" s="14">
        <f t="shared" si="15"/>
        <v>5248.1926121372035</v>
      </c>
    </row>
    <row r="30" spans="1:44" ht="15" customHeight="1" thickBot="1" x14ac:dyDescent="0.3">
      <c r="A30" s="3" t="s">
        <v>15</v>
      </c>
      <c r="B30" s="2">
        <v>16825169</v>
      </c>
      <c r="C30" s="2">
        <v>699600</v>
      </c>
      <c r="D30" s="2">
        <v>3803779.9999999995</v>
      </c>
      <c r="E30" s="2">
        <v>2088940</v>
      </c>
      <c r="F30" s="2"/>
      <c r="G30" s="2">
        <v>3701942.0000000005</v>
      </c>
      <c r="H30" s="2">
        <v>5630887.0000000009</v>
      </c>
      <c r="I30" s="2"/>
      <c r="J30" s="2">
        <v>0</v>
      </c>
      <c r="K30" s="2"/>
      <c r="L30" s="1">
        <f t="shared" si="16"/>
        <v>26259836</v>
      </c>
      <c r="M30" s="13">
        <f t="shared" si="16"/>
        <v>6490482</v>
      </c>
      <c r="N30" s="14">
        <f t="shared" si="17"/>
        <v>32750318</v>
      </c>
      <c r="P30" s="3" t="s">
        <v>15</v>
      </c>
      <c r="Q30" s="2">
        <v>5310</v>
      </c>
      <c r="R30" s="2">
        <v>159</v>
      </c>
      <c r="S30" s="2">
        <v>1224</v>
      </c>
      <c r="T30" s="2">
        <v>443</v>
      </c>
      <c r="U30" s="2">
        <v>0</v>
      </c>
      <c r="V30" s="2">
        <v>1150</v>
      </c>
      <c r="W30" s="2">
        <v>4894</v>
      </c>
      <c r="X30" s="2">
        <v>0</v>
      </c>
      <c r="Y30" s="2">
        <v>1760</v>
      </c>
      <c r="Z30" s="2">
        <v>0</v>
      </c>
      <c r="AA30" s="1">
        <f t="shared" si="18"/>
        <v>13188</v>
      </c>
      <c r="AB30" s="13">
        <f t="shared" si="18"/>
        <v>1752</v>
      </c>
      <c r="AC30" s="17">
        <f t="shared" si="19"/>
        <v>14940</v>
      </c>
      <c r="AE30" s="3" t="s">
        <v>15</v>
      </c>
      <c r="AF30" s="2">
        <f t="shared" si="20"/>
        <v>3168.5817325800376</v>
      </c>
      <c r="AG30" s="2">
        <f t="shared" si="15"/>
        <v>4400</v>
      </c>
      <c r="AH30" s="2">
        <f t="shared" si="15"/>
        <v>3107.66339869281</v>
      </c>
      <c r="AI30" s="2">
        <f t="shared" si="15"/>
        <v>4715.4401805869074</v>
      </c>
      <c r="AJ30" s="2" t="str">
        <f t="shared" si="15"/>
        <v>N.A.</v>
      </c>
      <c r="AK30" s="2">
        <f t="shared" si="15"/>
        <v>3219.0800000000004</v>
      </c>
      <c r="AL30" s="2">
        <f t="shared" si="15"/>
        <v>1150.5694728238661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1991.1916894146193</v>
      </c>
      <c r="AQ30" s="13">
        <f t="shared" si="15"/>
        <v>3704.6130136986303</v>
      </c>
      <c r="AR30" s="14">
        <f t="shared" si="15"/>
        <v>2192.1230254350735</v>
      </c>
    </row>
    <row r="31" spans="1:44" ht="15" customHeight="1" thickBot="1" x14ac:dyDescent="0.3">
      <c r="A31" s="4" t="s">
        <v>16</v>
      </c>
      <c r="B31" s="2">
        <v>58404738.999999985</v>
      </c>
      <c r="C31" s="2">
        <v>154394870</v>
      </c>
      <c r="D31" s="2">
        <v>24528661.999999993</v>
      </c>
      <c r="E31" s="2">
        <v>2088940</v>
      </c>
      <c r="F31" s="2">
        <v>11978320</v>
      </c>
      <c r="G31" s="2">
        <v>12894102</v>
      </c>
      <c r="H31" s="2">
        <v>21918062.999999996</v>
      </c>
      <c r="I31" s="2">
        <v>827900</v>
      </c>
      <c r="J31" s="2">
        <v>0</v>
      </c>
      <c r="K31" s="2"/>
      <c r="L31" s="1">
        <f t="shared" ref="L31" si="21">B31+D31+F31+H31+J31</f>
        <v>116829783.99999997</v>
      </c>
      <c r="M31" s="13">
        <f t="shared" ref="M31" si="22">C31+E31+G31+I31+K31</f>
        <v>170205812</v>
      </c>
      <c r="N31" s="17">
        <f t="shared" ref="N31" si="23">L31+M31</f>
        <v>287035596</v>
      </c>
      <c r="P31" s="4" t="s">
        <v>16</v>
      </c>
      <c r="Q31" s="2">
        <v>16960</v>
      </c>
      <c r="R31" s="2">
        <v>23058</v>
      </c>
      <c r="S31" s="2">
        <v>5791</v>
      </c>
      <c r="T31" s="2">
        <v>443</v>
      </c>
      <c r="U31" s="2">
        <v>1650</v>
      </c>
      <c r="V31" s="2">
        <v>3788</v>
      </c>
      <c r="W31" s="2">
        <v>9753</v>
      </c>
      <c r="X31" s="2">
        <v>2118</v>
      </c>
      <c r="Y31" s="2">
        <v>3252</v>
      </c>
      <c r="Z31" s="2">
        <v>0</v>
      </c>
      <c r="AA31" s="1">
        <f t="shared" ref="AA31" si="24">Q31+S31+U31+W31+Y31</f>
        <v>37406</v>
      </c>
      <c r="AB31" s="13">
        <f t="shared" ref="AB31" si="25">R31+T31+V31+X31+Z31</f>
        <v>29407</v>
      </c>
      <c r="AC31" s="14">
        <f t="shared" ref="AC31" si="26">AA31+AB31</f>
        <v>66813</v>
      </c>
      <c r="AE31" s="4" t="s">
        <v>16</v>
      </c>
      <c r="AF31" s="2">
        <f t="shared" si="20"/>
        <v>3443.6756485849046</v>
      </c>
      <c r="AG31" s="2">
        <f t="shared" si="15"/>
        <v>6695.9350333940502</v>
      </c>
      <c r="AH31" s="2">
        <f t="shared" si="15"/>
        <v>4235.6522189604548</v>
      </c>
      <c r="AI31" s="2">
        <f t="shared" si="15"/>
        <v>4715.4401805869074</v>
      </c>
      <c r="AJ31" s="2">
        <f t="shared" si="15"/>
        <v>7259.5878787878792</v>
      </c>
      <c r="AK31" s="2">
        <f t="shared" si="15"/>
        <v>3403.9340021119324</v>
      </c>
      <c r="AL31" s="2">
        <f t="shared" si="15"/>
        <v>2247.3149800061515</v>
      </c>
      <c r="AM31" s="2">
        <f t="shared" si="15"/>
        <v>390.88762983947117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3123.2899534833978</v>
      </c>
      <c r="AQ31" s="13">
        <f t="shared" ref="AQ31" si="28">IFERROR(M31/AB31, "N.A.")</f>
        <v>5787.9352535110684</v>
      </c>
      <c r="AR31" s="14">
        <f t="shared" ref="AR31" si="29">IFERROR(N31/AC31, "N.A.")</f>
        <v>4296.1039917381349</v>
      </c>
    </row>
    <row r="32" spans="1:44" ht="15" customHeight="1" thickBot="1" x14ac:dyDescent="0.3">
      <c r="A32" s="5" t="s">
        <v>0</v>
      </c>
      <c r="B32" s="24">
        <f>B31+C31</f>
        <v>212799609</v>
      </c>
      <c r="C32" s="26"/>
      <c r="D32" s="24">
        <f>D31+E31</f>
        <v>26617601.999999993</v>
      </c>
      <c r="E32" s="26"/>
      <c r="F32" s="24">
        <f>F31+G31</f>
        <v>24872422</v>
      </c>
      <c r="G32" s="26"/>
      <c r="H32" s="24">
        <f>H31+I31</f>
        <v>22745962.999999996</v>
      </c>
      <c r="I32" s="26"/>
      <c r="J32" s="24">
        <f>J31+K31</f>
        <v>0</v>
      </c>
      <c r="K32" s="26"/>
      <c r="L32" s="24">
        <f>L31+M31</f>
        <v>287035596</v>
      </c>
      <c r="M32" s="25"/>
      <c r="N32" s="18">
        <f>B32+D32+F32+H32+J32</f>
        <v>287035596</v>
      </c>
      <c r="P32" s="5" t="s">
        <v>0</v>
      </c>
      <c r="Q32" s="24">
        <f>Q31+R31</f>
        <v>40018</v>
      </c>
      <c r="R32" s="26"/>
      <c r="S32" s="24">
        <f>S31+T31</f>
        <v>6234</v>
      </c>
      <c r="T32" s="26"/>
      <c r="U32" s="24">
        <f>U31+V31</f>
        <v>5438</v>
      </c>
      <c r="V32" s="26"/>
      <c r="W32" s="24">
        <f>W31+X31</f>
        <v>11871</v>
      </c>
      <c r="X32" s="26"/>
      <c r="Y32" s="24">
        <f>Y31+Z31</f>
        <v>3252</v>
      </c>
      <c r="Z32" s="26"/>
      <c r="AA32" s="24">
        <f>AA31+AB31</f>
        <v>66813</v>
      </c>
      <c r="AB32" s="26"/>
      <c r="AC32" s="19">
        <f>Q32+S32+U32+W32+Y32</f>
        <v>66813</v>
      </c>
      <c r="AE32" s="5" t="s">
        <v>0</v>
      </c>
      <c r="AF32" s="27">
        <f>IFERROR(B32/Q32,"N.A.")</f>
        <v>5317.5973062122048</v>
      </c>
      <c r="AG32" s="28"/>
      <c r="AH32" s="27">
        <f>IFERROR(D32/S32,"N.A.")</f>
        <v>4269.746871992299</v>
      </c>
      <c r="AI32" s="28"/>
      <c r="AJ32" s="27">
        <f>IFERROR(F32/U32,"N.A.")</f>
        <v>4573.8179477749172</v>
      </c>
      <c r="AK32" s="28"/>
      <c r="AL32" s="27">
        <f>IFERROR(H32/W32,"N.A.")</f>
        <v>1916.094937242018</v>
      </c>
      <c r="AM32" s="28"/>
      <c r="AN32" s="27">
        <f>IFERROR(J32/Y32,"N.A.")</f>
        <v>0</v>
      </c>
      <c r="AO32" s="28"/>
      <c r="AP32" s="27">
        <f>IFERROR(L32/AA32,"N.A.")</f>
        <v>4296.1039917381349</v>
      </c>
      <c r="AQ32" s="28"/>
      <c r="AR32" s="16">
        <f>IFERROR(N32/AC32, "N.A.")</f>
        <v>4296.1039917381349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6322720</v>
      </c>
      <c r="C39" s="2"/>
      <c r="D39" s="2"/>
      <c r="E39" s="2"/>
      <c r="F39" s="2">
        <v>0</v>
      </c>
      <c r="G39" s="2"/>
      <c r="H39" s="2">
        <v>11217070.000000004</v>
      </c>
      <c r="I39" s="2"/>
      <c r="J39" s="2">
        <v>0</v>
      </c>
      <c r="K39" s="2"/>
      <c r="L39" s="1">
        <f>B39+D39+F39+H39+J39</f>
        <v>17539790.000000004</v>
      </c>
      <c r="M39" s="13">
        <f>C39+E39+G39+I39+K39</f>
        <v>0</v>
      </c>
      <c r="N39" s="14">
        <f>L39+M39</f>
        <v>17539790.000000004</v>
      </c>
      <c r="P39" s="3" t="s">
        <v>12</v>
      </c>
      <c r="Q39" s="2">
        <v>1249</v>
      </c>
      <c r="R39" s="2">
        <v>0</v>
      </c>
      <c r="S39" s="2">
        <v>0</v>
      </c>
      <c r="T39" s="2">
        <v>0</v>
      </c>
      <c r="U39" s="2">
        <v>202</v>
      </c>
      <c r="V39" s="2">
        <v>0</v>
      </c>
      <c r="W39" s="2">
        <v>8182</v>
      </c>
      <c r="X39" s="2">
        <v>0</v>
      </c>
      <c r="Y39" s="2">
        <v>1654</v>
      </c>
      <c r="Z39" s="2">
        <v>0</v>
      </c>
      <c r="AA39" s="1">
        <f>Q39+S39+U39+W39+Y39</f>
        <v>11287</v>
      </c>
      <c r="AB39" s="13">
        <f>R39+T39+V39+X39+Z39</f>
        <v>0</v>
      </c>
      <c r="AC39" s="14">
        <f>AA39+AB39</f>
        <v>11287</v>
      </c>
      <c r="AE39" s="3" t="s">
        <v>12</v>
      </c>
      <c r="AF39" s="2">
        <f>IFERROR(B39/Q39, "N.A.")</f>
        <v>5062.2257806244997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0</v>
      </c>
      <c r="AK39" s="2" t="str">
        <f t="shared" si="30"/>
        <v>N.A.</v>
      </c>
      <c r="AL39" s="2">
        <f t="shared" si="30"/>
        <v>1370.944756783183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1553.9815717196777</v>
      </c>
      <c r="AQ39" s="13" t="str">
        <f t="shared" si="30"/>
        <v>N.A.</v>
      </c>
      <c r="AR39" s="14">
        <f t="shared" si="30"/>
        <v>1553.9815717196777</v>
      </c>
    </row>
    <row r="40" spans="1:44" ht="15" customHeight="1" thickBot="1" x14ac:dyDescent="0.3">
      <c r="A40" s="3" t="s">
        <v>13</v>
      </c>
      <c r="B40" s="2">
        <v>12055565.999999998</v>
      </c>
      <c r="C40" s="2"/>
      <c r="D40" s="2">
        <v>206400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12261965.999999998</v>
      </c>
      <c r="M40" s="13">
        <f t="shared" si="31"/>
        <v>0</v>
      </c>
      <c r="N40" s="14">
        <f t="shared" ref="N40:N42" si="32">L40+M40</f>
        <v>12261965.999999998</v>
      </c>
      <c r="P40" s="3" t="s">
        <v>13</v>
      </c>
      <c r="Q40" s="2">
        <v>4751</v>
      </c>
      <c r="R40" s="2">
        <v>0</v>
      </c>
      <c r="S40" s="2">
        <v>240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4991</v>
      </c>
      <c r="AB40" s="13">
        <f t="shared" si="33"/>
        <v>0</v>
      </c>
      <c r="AC40" s="14">
        <f t="shared" ref="AC40:AC42" si="34">AA40+AB40</f>
        <v>4991</v>
      </c>
      <c r="AE40" s="3" t="s">
        <v>13</v>
      </c>
      <c r="AF40" s="2">
        <f t="shared" ref="AF40:AF43" si="35">IFERROR(B40/Q40, "N.A.")</f>
        <v>2537.4796884866341</v>
      </c>
      <c r="AG40" s="2" t="str">
        <f t="shared" si="30"/>
        <v>N.A.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2456.8154678421156</v>
      </c>
      <c r="AQ40" s="13" t="str">
        <f t="shared" si="30"/>
        <v>N.A.</v>
      </c>
      <c r="AR40" s="14">
        <f t="shared" si="30"/>
        <v>2456.8154678421156</v>
      </c>
    </row>
    <row r="41" spans="1:44" ht="15" customHeight="1" thickBot="1" x14ac:dyDescent="0.3">
      <c r="A41" s="3" t="s">
        <v>14</v>
      </c>
      <c r="B41" s="2">
        <v>26497530</v>
      </c>
      <c r="C41" s="2">
        <v>146039179.99999997</v>
      </c>
      <c r="D41" s="2">
        <v>2804700</v>
      </c>
      <c r="E41" s="2">
        <v>2370000</v>
      </c>
      <c r="F41" s="2"/>
      <c r="G41" s="2">
        <v>4453500</v>
      </c>
      <c r="H41" s="2"/>
      <c r="I41" s="2">
        <v>2008000</v>
      </c>
      <c r="J41" s="2">
        <v>0</v>
      </c>
      <c r="K41" s="2"/>
      <c r="L41" s="1">
        <f t="shared" si="31"/>
        <v>29302230</v>
      </c>
      <c r="M41" s="13">
        <f t="shared" si="31"/>
        <v>154870679.99999997</v>
      </c>
      <c r="N41" s="14">
        <f t="shared" si="32"/>
        <v>184172909.99999997</v>
      </c>
      <c r="P41" s="3" t="s">
        <v>14</v>
      </c>
      <c r="Q41" s="2">
        <v>7251</v>
      </c>
      <c r="R41" s="2">
        <v>20615</v>
      </c>
      <c r="S41" s="2">
        <v>1393</v>
      </c>
      <c r="T41" s="2">
        <v>237</v>
      </c>
      <c r="U41" s="2">
        <v>0</v>
      </c>
      <c r="V41" s="2">
        <v>1071</v>
      </c>
      <c r="W41" s="2">
        <v>0</v>
      </c>
      <c r="X41" s="2">
        <v>871</v>
      </c>
      <c r="Y41" s="2">
        <v>2978</v>
      </c>
      <c r="Z41" s="2">
        <v>0</v>
      </c>
      <c r="AA41" s="1">
        <f t="shared" si="33"/>
        <v>11622</v>
      </c>
      <c r="AB41" s="13">
        <f t="shared" si="33"/>
        <v>22794</v>
      </c>
      <c r="AC41" s="14">
        <f t="shared" si="34"/>
        <v>34416</v>
      </c>
      <c r="AE41" s="3" t="s">
        <v>14</v>
      </c>
      <c r="AF41" s="2">
        <f t="shared" si="35"/>
        <v>3654.3276789408355</v>
      </c>
      <c r="AG41" s="2">
        <f t="shared" si="30"/>
        <v>7084.1222410865857</v>
      </c>
      <c r="AH41" s="2">
        <f t="shared" si="30"/>
        <v>2013.4242641780331</v>
      </c>
      <c r="AI41" s="2">
        <f t="shared" si="30"/>
        <v>10000</v>
      </c>
      <c r="AJ41" s="2" t="str">
        <f t="shared" si="30"/>
        <v>N.A.</v>
      </c>
      <c r="AK41" s="2">
        <f t="shared" si="30"/>
        <v>4158.2633053221289</v>
      </c>
      <c r="AL41" s="2" t="str">
        <f t="shared" si="30"/>
        <v>N.A.</v>
      </c>
      <c r="AM41" s="2">
        <f t="shared" si="30"/>
        <v>2305.3960964408725</v>
      </c>
      <c r="AN41" s="2">
        <f t="shared" si="30"/>
        <v>0</v>
      </c>
      <c r="AO41" s="2" t="str">
        <f t="shared" si="30"/>
        <v>N.A.</v>
      </c>
      <c r="AP41" s="15">
        <f t="shared" si="30"/>
        <v>2521.2725864739286</v>
      </c>
      <c r="AQ41" s="13">
        <f t="shared" si="30"/>
        <v>6794.3616741247688</v>
      </c>
      <c r="AR41" s="14">
        <f t="shared" si="30"/>
        <v>5351.3746513249644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30750</v>
      </c>
      <c r="I42" s="2"/>
      <c r="J42" s="2">
        <v>0</v>
      </c>
      <c r="K42" s="2"/>
      <c r="L42" s="1">
        <f t="shared" si="31"/>
        <v>30750</v>
      </c>
      <c r="M42" s="13">
        <f t="shared" si="31"/>
        <v>0</v>
      </c>
      <c r="N42" s="14">
        <f t="shared" si="32"/>
        <v>30750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344</v>
      </c>
      <c r="X42" s="2">
        <v>0</v>
      </c>
      <c r="Y42" s="2">
        <v>1369</v>
      </c>
      <c r="Z42" s="2">
        <v>0</v>
      </c>
      <c r="AA42" s="1">
        <f t="shared" si="33"/>
        <v>1713</v>
      </c>
      <c r="AB42" s="13">
        <f t="shared" si="33"/>
        <v>0</v>
      </c>
      <c r="AC42" s="14">
        <f t="shared" si="34"/>
        <v>1713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89.389534883720927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17.950963222416814</v>
      </c>
      <c r="AQ42" s="13" t="str">
        <f t="shared" si="30"/>
        <v>N.A.</v>
      </c>
      <c r="AR42" s="14">
        <f t="shared" si="30"/>
        <v>17.950963222416814</v>
      </c>
    </row>
    <row r="43" spans="1:44" ht="15" customHeight="1" thickBot="1" x14ac:dyDescent="0.3">
      <c r="A43" s="4" t="s">
        <v>16</v>
      </c>
      <c r="B43" s="2">
        <v>44875816</v>
      </c>
      <c r="C43" s="2">
        <v>146039179.99999997</v>
      </c>
      <c r="D43" s="2">
        <v>3011100.0000000005</v>
      </c>
      <c r="E43" s="2">
        <v>2370000</v>
      </c>
      <c r="F43" s="2">
        <v>0</v>
      </c>
      <c r="G43" s="2">
        <v>4453500</v>
      </c>
      <c r="H43" s="2">
        <v>11247820.000000002</v>
      </c>
      <c r="I43" s="2">
        <v>2008000</v>
      </c>
      <c r="J43" s="2">
        <v>0</v>
      </c>
      <c r="K43" s="2"/>
      <c r="L43" s="1">
        <f t="shared" ref="L43" si="36">B43+D43+F43+H43+J43</f>
        <v>59134736</v>
      </c>
      <c r="M43" s="13">
        <f t="shared" ref="M43" si="37">C43+E43+G43+I43+K43</f>
        <v>154870679.99999997</v>
      </c>
      <c r="N43" s="17">
        <f t="shared" ref="N43" si="38">L43+M43</f>
        <v>214005415.99999997</v>
      </c>
      <c r="P43" s="4" t="s">
        <v>16</v>
      </c>
      <c r="Q43" s="2">
        <v>13251</v>
      </c>
      <c r="R43" s="2">
        <v>20615</v>
      </c>
      <c r="S43" s="2">
        <v>1633</v>
      </c>
      <c r="T43" s="2">
        <v>237</v>
      </c>
      <c r="U43" s="2">
        <v>202</v>
      </c>
      <c r="V43" s="2">
        <v>1071</v>
      </c>
      <c r="W43" s="2">
        <v>8526</v>
      </c>
      <c r="X43" s="2">
        <v>871</v>
      </c>
      <c r="Y43" s="2">
        <v>6001</v>
      </c>
      <c r="Z43" s="2">
        <v>0</v>
      </c>
      <c r="AA43" s="1">
        <f t="shared" ref="AA43" si="39">Q43+S43+U43+W43+Y43</f>
        <v>29613</v>
      </c>
      <c r="AB43" s="13">
        <f t="shared" ref="AB43" si="40">R43+T43+V43+X43+Z43</f>
        <v>22794</v>
      </c>
      <c r="AC43" s="17">
        <f t="shared" ref="AC43" si="41">AA43+AB43</f>
        <v>52407</v>
      </c>
      <c r="AE43" s="4" t="s">
        <v>16</v>
      </c>
      <c r="AF43" s="2">
        <f t="shared" si="35"/>
        <v>3386.5984454003469</v>
      </c>
      <c r="AG43" s="2">
        <f t="shared" si="30"/>
        <v>7084.1222410865857</v>
      </c>
      <c r="AH43" s="2">
        <f t="shared" si="30"/>
        <v>1843.906919779547</v>
      </c>
      <c r="AI43" s="2">
        <f t="shared" si="30"/>
        <v>10000</v>
      </c>
      <c r="AJ43" s="2">
        <f t="shared" si="30"/>
        <v>0</v>
      </c>
      <c r="AK43" s="2">
        <f t="shared" si="30"/>
        <v>4158.2633053221289</v>
      </c>
      <c r="AL43" s="2">
        <f t="shared" si="30"/>
        <v>1319.2376260849169</v>
      </c>
      <c r="AM43" s="2">
        <f t="shared" si="30"/>
        <v>2305.3960964408725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1996.9181102893999</v>
      </c>
      <c r="AQ43" s="13">
        <f t="shared" ref="AQ43" si="43">IFERROR(M43/AB43, "N.A.")</f>
        <v>6794.3616741247688</v>
      </c>
      <c r="AR43" s="14">
        <f t="shared" ref="AR43" si="44">IFERROR(N43/AC43, "N.A.")</f>
        <v>4083.5273150533321</v>
      </c>
    </row>
    <row r="44" spans="1:44" ht="15" customHeight="1" thickBot="1" x14ac:dyDescent="0.3">
      <c r="A44" s="5" t="s">
        <v>0</v>
      </c>
      <c r="B44" s="24">
        <f>B43+C43</f>
        <v>190914995.99999997</v>
      </c>
      <c r="C44" s="26"/>
      <c r="D44" s="24">
        <f>D43+E43</f>
        <v>5381100</v>
      </c>
      <c r="E44" s="26"/>
      <c r="F44" s="24">
        <f>F43+G43</f>
        <v>4453500</v>
      </c>
      <c r="G44" s="26"/>
      <c r="H44" s="24">
        <f>H43+I43</f>
        <v>13255820.000000002</v>
      </c>
      <c r="I44" s="26"/>
      <c r="J44" s="24">
        <f>J43+K43</f>
        <v>0</v>
      </c>
      <c r="K44" s="26"/>
      <c r="L44" s="24">
        <f>L43+M43</f>
        <v>214005415.99999997</v>
      </c>
      <c r="M44" s="25"/>
      <c r="N44" s="18">
        <f>B44+D44+F44+H44+J44</f>
        <v>214005415.99999997</v>
      </c>
      <c r="P44" s="5" t="s">
        <v>0</v>
      </c>
      <c r="Q44" s="24">
        <f>Q43+R43</f>
        <v>33866</v>
      </c>
      <c r="R44" s="26"/>
      <c r="S44" s="24">
        <f>S43+T43</f>
        <v>1870</v>
      </c>
      <c r="T44" s="26"/>
      <c r="U44" s="24">
        <f>U43+V43</f>
        <v>1273</v>
      </c>
      <c r="V44" s="26"/>
      <c r="W44" s="24">
        <f>W43+X43</f>
        <v>9397</v>
      </c>
      <c r="X44" s="26"/>
      <c r="Y44" s="24">
        <f>Y43+Z43</f>
        <v>6001</v>
      </c>
      <c r="Z44" s="26"/>
      <c r="AA44" s="24">
        <f>AA43+AB43</f>
        <v>52407</v>
      </c>
      <c r="AB44" s="25"/>
      <c r="AC44" s="18">
        <f>Q44+S44+U44+W44+Y44</f>
        <v>52407</v>
      </c>
      <c r="AE44" s="5" t="s">
        <v>0</v>
      </c>
      <c r="AF44" s="27">
        <f>IFERROR(B44/Q44,"N.A.")</f>
        <v>5637.3647906454844</v>
      </c>
      <c r="AG44" s="28"/>
      <c r="AH44" s="27">
        <f>IFERROR(D44/S44,"N.A.")</f>
        <v>2877.5935828877004</v>
      </c>
      <c r="AI44" s="28"/>
      <c r="AJ44" s="27">
        <f>IFERROR(F44/U44,"N.A.")</f>
        <v>3498.4289080911235</v>
      </c>
      <c r="AK44" s="28"/>
      <c r="AL44" s="27">
        <f>IFERROR(H44/W44,"N.A.")</f>
        <v>1410.6438224965416</v>
      </c>
      <c r="AM44" s="28"/>
      <c r="AN44" s="27">
        <f>IFERROR(J44/Y44,"N.A.")</f>
        <v>0</v>
      </c>
      <c r="AO44" s="28"/>
      <c r="AP44" s="27">
        <f>IFERROR(L44/AA44,"N.A.")</f>
        <v>4083.5273150533321</v>
      </c>
      <c r="AQ44" s="28"/>
      <c r="AR44" s="16">
        <f>IFERROR(N44/AC44, "N.A.")</f>
        <v>4083.5273150533321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122903048.99999999</v>
      </c>
      <c r="C15" s="2"/>
      <c r="D15" s="2">
        <v>79674145.000000015</v>
      </c>
      <c r="E15" s="2"/>
      <c r="F15" s="2">
        <v>50109435.000000007</v>
      </c>
      <c r="G15" s="2"/>
      <c r="H15" s="2">
        <v>200254095.99999997</v>
      </c>
      <c r="I15" s="2"/>
      <c r="J15" s="2">
        <v>0</v>
      </c>
      <c r="K15" s="2"/>
      <c r="L15" s="1">
        <f>B15+D15+F15+H15+J15</f>
        <v>452940725</v>
      </c>
      <c r="M15" s="13">
        <f>C15+E15+G15+I15+K15</f>
        <v>0</v>
      </c>
      <c r="N15" s="14">
        <f>L15+M15</f>
        <v>452940725</v>
      </c>
      <c r="P15" s="3" t="s">
        <v>12</v>
      </c>
      <c r="Q15" s="2">
        <v>20916</v>
      </c>
      <c r="R15" s="2">
        <v>0</v>
      </c>
      <c r="S15" s="2">
        <v>11543</v>
      </c>
      <c r="T15" s="2">
        <v>0</v>
      </c>
      <c r="U15" s="2">
        <v>7534</v>
      </c>
      <c r="V15" s="2">
        <v>0</v>
      </c>
      <c r="W15" s="2">
        <v>44747</v>
      </c>
      <c r="X15" s="2">
        <v>0</v>
      </c>
      <c r="Y15" s="2">
        <v>1843</v>
      </c>
      <c r="Z15" s="2">
        <v>0</v>
      </c>
      <c r="AA15" s="1">
        <f>Q15+S15+U15+W15+Y15</f>
        <v>86583</v>
      </c>
      <c r="AB15" s="13">
        <f>R15+T15+V15+X15+Z15</f>
        <v>0</v>
      </c>
      <c r="AC15" s="14">
        <f>AA15+AB15</f>
        <v>86583</v>
      </c>
      <c r="AE15" s="3" t="s">
        <v>12</v>
      </c>
      <c r="AF15" s="2">
        <f>IFERROR(B15/Q15, "N.A.")</f>
        <v>5876.0302639127931</v>
      </c>
      <c r="AG15" s="2" t="str">
        <f t="shared" ref="AG15:AR19" si="0">IFERROR(C15/R15, "N.A.")</f>
        <v>N.A.</v>
      </c>
      <c r="AH15" s="2">
        <f t="shared" si="0"/>
        <v>6902.3776314649585</v>
      </c>
      <c r="AI15" s="2" t="str">
        <f t="shared" si="0"/>
        <v>N.A.</v>
      </c>
      <c r="AJ15" s="2">
        <f t="shared" si="0"/>
        <v>6651.1063180249548</v>
      </c>
      <c r="AK15" s="2" t="str">
        <f t="shared" si="0"/>
        <v>N.A.</v>
      </c>
      <c r="AL15" s="2">
        <f t="shared" si="0"/>
        <v>4475.2518828077855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5231.2893408636801</v>
      </c>
      <c r="AQ15" s="13" t="str">
        <f t="shared" si="0"/>
        <v>N.A.</v>
      </c>
      <c r="AR15" s="14">
        <f t="shared" si="0"/>
        <v>5231.2893408636801</v>
      </c>
    </row>
    <row r="16" spans="1:44" ht="15" customHeight="1" thickBot="1" x14ac:dyDescent="0.3">
      <c r="A16" s="3" t="s">
        <v>13</v>
      </c>
      <c r="B16" s="2">
        <v>78682215.000000075</v>
      </c>
      <c r="C16" s="2">
        <v>4065650</v>
      </c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78682215.000000075</v>
      </c>
      <c r="M16" s="13">
        <f t="shared" si="1"/>
        <v>4065650</v>
      </c>
      <c r="N16" s="14">
        <f t="shared" ref="N16:N18" si="2">L16+M16</f>
        <v>82747865.000000075</v>
      </c>
      <c r="P16" s="3" t="s">
        <v>13</v>
      </c>
      <c r="Q16" s="2">
        <v>17099</v>
      </c>
      <c r="R16" s="2">
        <v>416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17099</v>
      </c>
      <c r="AB16" s="13">
        <f t="shared" si="3"/>
        <v>416</v>
      </c>
      <c r="AC16" s="14">
        <f t="shared" ref="AC16:AC18" si="4">AA16+AB16</f>
        <v>17515</v>
      </c>
      <c r="AE16" s="3" t="s">
        <v>13</v>
      </c>
      <c r="AF16" s="2">
        <f t="shared" ref="AF16:AF19" si="5">IFERROR(B16/Q16, "N.A.")</f>
        <v>4601.568220363768</v>
      </c>
      <c r="AG16" s="2">
        <f t="shared" si="0"/>
        <v>9773.1971153846152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4601.568220363768</v>
      </c>
      <c r="AQ16" s="13">
        <f t="shared" si="0"/>
        <v>9773.1971153846152</v>
      </c>
      <c r="AR16" s="14">
        <f t="shared" si="0"/>
        <v>4724.399942906085</v>
      </c>
    </row>
    <row r="17" spans="1:44" ht="15" customHeight="1" thickBot="1" x14ac:dyDescent="0.3">
      <c r="A17" s="3" t="s">
        <v>14</v>
      </c>
      <c r="B17" s="2">
        <v>244097086.99999994</v>
      </c>
      <c r="C17" s="2">
        <v>1342766970.0000012</v>
      </c>
      <c r="D17" s="2">
        <v>54615160.999999985</v>
      </c>
      <c r="E17" s="2">
        <v>21115540</v>
      </c>
      <c r="F17" s="2"/>
      <c r="G17" s="2">
        <v>128699580</v>
      </c>
      <c r="H17" s="2"/>
      <c r="I17" s="2">
        <v>100473039.99999996</v>
      </c>
      <c r="J17" s="2">
        <v>0</v>
      </c>
      <c r="K17" s="2"/>
      <c r="L17" s="1">
        <f t="shared" si="1"/>
        <v>298712247.99999994</v>
      </c>
      <c r="M17" s="13">
        <f t="shared" si="1"/>
        <v>1593055130.0000012</v>
      </c>
      <c r="N17" s="14">
        <f t="shared" si="2"/>
        <v>1891767378.0000012</v>
      </c>
      <c r="P17" s="3" t="s">
        <v>14</v>
      </c>
      <c r="Q17" s="2">
        <v>48621</v>
      </c>
      <c r="R17" s="2">
        <v>216902</v>
      </c>
      <c r="S17" s="2">
        <v>11091</v>
      </c>
      <c r="T17" s="2">
        <v>3921</v>
      </c>
      <c r="U17" s="2">
        <v>0</v>
      </c>
      <c r="V17" s="2">
        <v>14545</v>
      </c>
      <c r="W17" s="2">
        <v>0</v>
      </c>
      <c r="X17" s="2">
        <v>15788</v>
      </c>
      <c r="Y17" s="2">
        <v>3249</v>
      </c>
      <c r="Z17" s="2">
        <v>0</v>
      </c>
      <c r="AA17" s="1">
        <f t="shared" si="3"/>
        <v>62961</v>
      </c>
      <c r="AB17" s="13">
        <f t="shared" si="3"/>
        <v>251156</v>
      </c>
      <c r="AC17" s="14">
        <f t="shared" si="4"/>
        <v>314117</v>
      </c>
      <c r="AE17" s="3" t="s">
        <v>14</v>
      </c>
      <c r="AF17" s="2">
        <f t="shared" si="5"/>
        <v>5020.40449599967</v>
      </c>
      <c r="AG17" s="2">
        <f t="shared" si="0"/>
        <v>6190.6620040386961</v>
      </c>
      <c r="AH17" s="2">
        <f t="shared" si="0"/>
        <v>4924.2774321521938</v>
      </c>
      <c r="AI17" s="2">
        <f t="shared" si="0"/>
        <v>5385.2435603162457</v>
      </c>
      <c r="AJ17" s="2" t="str">
        <f t="shared" si="0"/>
        <v>N.A.</v>
      </c>
      <c r="AK17" s="2">
        <f t="shared" si="0"/>
        <v>8848.3726366448955</v>
      </c>
      <c r="AL17" s="2" t="str">
        <f t="shared" si="0"/>
        <v>N.A.</v>
      </c>
      <c r="AM17" s="2">
        <f t="shared" si="0"/>
        <v>6363.8864960729643</v>
      </c>
      <c r="AN17" s="2">
        <f t="shared" si="0"/>
        <v>0</v>
      </c>
      <c r="AO17" s="2" t="str">
        <f t="shared" si="0"/>
        <v>N.A.</v>
      </c>
      <c r="AP17" s="15">
        <f t="shared" si="0"/>
        <v>4744.4012642747084</v>
      </c>
      <c r="AQ17" s="13">
        <f t="shared" si="0"/>
        <v>6342.8909920527531</v>
      </c>
      <c r="AR17" s="14">
        <f t="shared" si="0"/>
        <v>6022.4928227380278</v>
      </c>
    </row>
    <row r="18" spans="1:44" ht="15" customHeight="1" thickBot="1" x14ac:dyDescent="0.3">
      <c r="A18" s="3" t="s">
        <v>15</v>
      </c>
      <c r="B18" s="2">
        <v>2548180</v>
      </c>
      <c r="C18" s="2"/>
      <c r="D18" s="2">
        <v>0</v>
      </c>
      <c r="E18" s="2"/>
      <c r="F18" s="2"/>
      <c r="G18" s="2">
        <v>0</v>
      </c>
      <c r="H18" s="2">
        <v>124000</v>
      </c>
      <c r="I18" s="2"/>
      <c r="J18" s="2"/>
      <c r="K18" s="2"/>
      <c r="L18" s="1">
        <f t="shared" si="1"/>
        <v>2672180</v>
      </c>
      <c r="M18" s="13">
        <f t="shared" si="1"/>
        <v>0</v>
      </c>
      <c r="N18" s="14">
        <f t="shared" si="2"/>
        <v>2672180</v>
      </c>
      <c r="P18" s="3" t="s">
        <v>15</v>
      </c>
      <c r="Q18" s="2">
        <v>525</v>
      </c>
      <c r="R18" s="2">
        <v>0</v>
      </c>
      <c r="S18" s="2">
        <v>112</v>
      </c>
      <c r="T18" s="2">
        <v>0</v>
      </c>
      <c r="U18" s="2">
        <v>0</v>
      </c>
      <c r="V18" s="2">
        <v>205</v>
      </c>
      <c r="W18" s="2">
        <v>331</v>
      </c>
      <c r="X18" s="2">
        <v>0</v>
      </c>
      <c r="Y18" s="2">
        <v>0</v>
      </c>
      <c r="Z18" s="2">
        <v>0</v>
      </c>
      <c r="AA18" s="1">
        <f t="shared" si="3"/>
        <v>968</v>
      </c>
      <c r="AB18" s="13">
        <f t="shared" si="3"/>
        <v>205</v>
      </c>
      <c r="AC18" s="17">
        <f t="shared" si="4"/>
        <v>1173</v>
      </c>
      <c r="AE18" s="3" t="s">
        <v>15</v>
      </c>
      <c r="AF18" s="2">
        <f t="shared" si="5"/>
        <v>4853.6761904761906</v>
      </c>
      <c r="AG18" s="2" t="str">
        <f t="shared" si="0"/>
        <v>N.A.</v>
      </c>
      <c r="AH18" s="2">
        <f t="shared" si="0"/>
        <v>0</v>
      </c>
      <c r="AI18" s="2" t="str">
        <f t="shared" si="0"/>
        <v>N.A.</v>
      </c>
      <c r="AJ18" s="2" t="str">
        <f t="shared" si="0"/>
        <v>N.A.</v>
      </c>
      <c r="AK18" s="2">
        <f t="shared" si="0"/>
        <v>0</v>
      </c>
      <c r="AL18" s="2">
        <f t="shared" si="0"/>
        <v>374.6223564954683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>
        <f t="shared" si="0"/>
        <v>2760.5165289256197</v>
      </c>
      <c r="AQ18" s="13">
        <f t="shared" si="0"/>
        <v>0</v>
      </c>
      <c r="AR18" s="14">
        <f t="shared" si="0"/>
        <v>2278.0733162830347</v>
      </c>
    </row>
    <row r="19" spans="1:44" ht="15" customHeight="1" thickBot="1" x14ac:dyDescent="0.3">
      <c r="A19" s="4" t="s">
        <v>16</v>
      </c>
      <c r="B19" s="2">
        <v>448230530.9999994</v>
      </c>
      <c r="C19" s="2">
        <v>1346832619.9999995</v>
      </c>
      <c r="D19" s="2">
        <v>134289305.99999997</v>
      </c>
      <c r="E19" s="2">
        <v>21115540</v>
      </c>
      <c r="F19" s="2">
        <v>50109435.000000007</v>
      </c>
      <c r="G19" s="2">
        <v>128699580</v>
      </c>
      <c r="H19" s="2">
        <v>200378095.99999994</v>
      </c>
      <c r="I19" s="2">
        <v>100473039.99999996</v>
      </c>
      <c r="J19" s="2">
        <v>0</v>
      </c>
      <c r="K19" s="2"/>
      <c r="L19" s="1">
        <f t="shared" ref="L19" si="6">B19+D19+F19+H19+J19</f>
        <v>833007367.99999928</v>
      </c>
      <c r="M19" s="13">
        <f t="shared" ref="M19" si="7">C19+E19+G19+I19+K19</f>
        <v>1597120779.9999995</v>
      </c>
      <c r="N19" s="17">
        <f t="shared" ref="N19" si="8">L19+M19</f>
        <v>2430128147.999999</v>
      </c>
      <c r="P19" s="4" t="s">
        <v>16</v>
      </c>
      <c r="Q19" s="2">
        <v>87161</v>
      </c>
      <c r="R19" s="2">
        <v>217318</v>
      </c>
      <c r="S19" s="2">
        <v>22746</v>
      </c>
      <c r="T19" s="2">
        <v>3921</v>
      </c>
      <c r="U19" s="2">
        <v>7534</v>
      </c>
      <c r="V19" s="2">
        <v>14750</v>
      </c>
      <c r="W19" s="2">
        <v>45078</v>
      </c>
      <c r="X19" s="2">
        <v>15788</v>
      </c>
      <c r="Y19" s="2">
        <v>5092</v>
      </c>
      <c r="Z19" s="2">
        <v>0</v>
      </c>
      <c r="AA19" s="1">
        <f t="shared" ref="AA19" si="9">Q19+S19+U19+W19+Y19</f>
        <v>167611</v>
      </c>
      <c r="AB19" s="13">
        <f t="shared" ref="AB19" si="10">R19+T19+V19+X19+Z19</f>
        <v>251777</v>
      </c>
      <c r="AC19" s="14">
        <f t="shared" ref="AC19" si="11">AA19+AB19</f>
        <v>419388</v>
      </c>
      <c r="AE19" s="4" t="s">
        <v>16</v>
      </c>
      <c r="AF19" s="2">
        <f t="shared" si="5"/>
        <v>5142.558380468322</v>
      </c>
      <c r="AG19" s="2">
        <f t="shared" si="0"/>
        <v>6197.5198556953383</v>
      </c>
      <c r="AH19" s="2">
        <f t="shared" si="0"/>
        <v>5903.8646795040877</v>
      </c>
      <c r="AI19" s="2">
        <f t="shared" si="0"/>
        <v>5385.2435603162457</v>
      </c>
      <c r="AJ19" s="2">
        <f t="shared" si="0"/>
        <v>6651.1063180249548</v>
      </c>
      <c r="AK19" s="2">
        <f t="shared" si="0"/>
        <v>8725.3952542372881</v>
      </c>
      <c r="AL19" s="2">
        <f t="shared" si="0"/>
        <v>4445.1416655574767</v>
      </c>
      <c r="AM19" s="2">
        <f t="shared" si="0"/>
        <v>6363.8864960729643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4969.884840493758</v>
      </c>
      <c r="AQ19" s="13">
        <f t="shared" ref="AQ19" si="13">IFERROR(M19/AB19, "N.A.")</f>
        <v>6343.3942735039318</v>
      </c>
      <c r="AR19" s="14">
        <f t="shared" ref="AR19" si="14">IFERROR(N19/AC19, "N.A.")</f>
        <v>5794.4627600217436</v>
      </c>
    </row>
    <row r="20" spans="1:44" ht="15" customHeight="1" thickBot="1" x14ac:dyDescent="0.3">
      <c r="A20" s="5" t="s">
        <v>0</v>
      </c>
      <c r="B20" s="24">
        <f>B19+C19</f>
        <v>1795063150.999999</v>
      </c>
      <c r="C20" s="26"/>
      <c r="D20" s="24">
        <f>D19+E19</f>
        <v>155404845.99999997</v>
      </c>
      <c r="E20" s="26"/>
      <c r="F20" s="24">
        <f>F19+G19</f>
        <v>178809015</v>
      </c>
      <c r="G20" s="26"/>
      <c r="H20" s="24">
        <f>H19+I19</f>
        <v>300851135.99999988</v>
      </c>
      <c r="I20" s="26"/>
      <c r="J20" s="24">
        <f>J19+K19</f>
        <v>0</v>
      </c>
      <c r="K20" s="26"/>
      <c r="L20" s="24">
        <f>L19+M19</f>
        <v>2430128147.999999</v>
      </c>
      <c r="M20" s="25"/>
      <c r="N20" s="18">
        <f>B20+D20+F20+H20+J20</f>
        <v>2430128147.999999</v>
      </c>
      <c r="P20" s="5" t="s">
        <v>0</v>
      </c>
      <c r="Q20" s="24">
        <f>Q19+R19</f>
        <v>304479</v>
      </c>
      <c r="R20" s="26"/>
      <c r="S20" s="24">
        <f>S19+T19</f>
        <v>26667</v>
      </c>
      <c r="T20" s="26"/>
      <c r="U20" s="24">
        <f>U19+V19</f>
        <v>22284</v>
      </c>
      <c r="V20" s="26"/>
      <c r="W20" s="24">
        <f>W19+X19</f>
        <v>60866</v>
      </c>
      <c r="X20" s="26"/>
      <c r="Y20" s="24">
        <f>Y19+Z19</f>
        <v>5092</v>
      </c>
      <c r="Z20" s="26"/>
      <c r="AA20" s="24">
        <f>AA19+AB19</f>
        <v>419388</v>
      </c>
      <c r="AB20" s="26"/>
      <c r="AC20" s="19">
        <f>Q20+S20+U20+W20+Y20</f>
        <v>419388</v>
      </c>
      <c r="AE20" s="5" t="s">
        <v>0</v>
      </c>
      <c r="AF20" s="27">
        <f>IFERROR(B20/Q20,"N.A.")</f>
        <v>5895.5236682989598</v>
      </c>
      <c r="AG20" s="28"/>
      <c r="AH20" s="27">
        <f>IFERROR(D20/S20,"N.A.")</f>
        <v>5827.6088798890005</v>
      </c>
      <c r="AI20" s="28"/>
      <c r="AJ20" s="27">
        <f>IFERROR(F20/U20,"N.A.")</f>
        <v>8024.0986806677438</v>
      </c>
      <c r="AK20" s="28"/>
      <c r="AL20" s="27">
        <f>IFERROR(H20/W20,"N.A.")</f>
        <v>4942.8438865704975</v>
      </c>
      <c r="AM20" s="28"/>
      <c r="AN20" s="27">
        <f>IFERROR(J20/Y20,"N.A.")</f>
        <v>0</v>
      </c>
      <c r="AO20" s="28"/>
      <c r="AP20" s="27">
        <f>IFERROR(L20/AA20,"N.A.")</f>
        <v>5794.4627600217436</v>
      </c>
      <c r="AQ20" s="28"/>
      <c r="AR20" s="16">
        <f>IFERROR(N20/AC20, "N.A.")</f>
        <v>5794.4627600217436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111812375</v>
      </c>
      <c r="C27" s="2"/>
      <c r="D27" s="2">
        <v>74009125.000000015</v>
      </c>
      <c r="E27" s="2"/>
      <c r="F27" s="2">
        <v>44576635</v>
      </c>
      <c r="G27" s="2"/>
      <c r="H27" s="2">
        <v>135339480</v>
      </c>
      <c r="I27" s="2"/>
      <c r="J27" s="2">
        <v>0</v>
      </c>
      <c r="K27" s="2"/>
      <c r="L27" s="1">
        <f>B27+D27+F27+H27+J27</f>
        <v>365737615</v>
      </c>
      <c r="M27" s="13">
        <f>C27+E27+G27+I27+K27</f>
        <v>0</v>
      </c>
      <c r="N27" s="14">
        <f>L27+M27</f>
        <v>365737615</v>
      </c>
      <c r="P27" s="3" t="s">
        <v>12</v>
      </c>
      <c r="Q27" s="2">
        <v>17596</v>
      </c>
      <c r="R27" s="2">
        <v>0</v>
      </c>
      <c r="S27" s="2">
        <v>10545</v>
      </c>
      <c r="T27" s="2">
        <v>0</v>
      </c>
      <c r="U27" s="2">
        <v>6243</v>
      </c>
      <c r="V27" s="2">
        <v>0</v>
      </c>
      <c r="W27" s="2">
        <v>24211</v>
      </c>
      <c r="X27" s="2">
        <v>0</v>
      </c>
      <c r="Y27" s="2">
        <v>568</v>
      </c>
      <c r="Z27" s="2">
        <v>0</v>
      </c>
      <c r="AA27" s="1">
        <f>Q27+S27+U27+W27+Y27</f>
        <v>59163</v>
      </c>
      <c r="AB27" s="13">
        <f>R27+T27+V27+X27+Z27</f>
        <v>0</v>
      </c>
      <c r="AC27" s="14">
        <f>AA27+AB27</f>
        <v>59163</v>
      </c>
      <c r="AE27" s="3" t="s">
        <v>12</v>
      </c>
      <c r="AF27" s="2">
        <f>IFERROR(B27/Q27, "N.A.")</f>
        <v>6354.4200386451466</v>
      </c>
      <c r="AG27" s="2" t="str">
        <f t="shared" ref="AG27:AR31" si="15">IFERROR(C27/R27, "N.A.")</f>
        <v>N.A.</v>
      </c>
      <c r="AH27" s="2">
        <f t="shared" si="15"/>
        <v>7018.4091986723579</v>
      </c>
      <c r="AI27" s="2" t="str">
        <f t="shared" si="15"/>
        <v>N.A.</v>
      </c>
      <c r="AJ27" s="2">
        <f t="shared" si="15"/>
        <v>7140.2586897325</v>
      </c>
      <c r="AK27" s="2" t="str">
        <f t="shared" si="15"/>
        <v>N.A.</v>
      </c>
      <c r="AL27" s="2">
        <f t="shared" si="15"/>
        <v>5589.9995869646027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6181.8639183273326</v>
      </c>
      <c r="AQ27" s="13" t="str">
        <f t="shared" si="15"/>
        <v>N.A.</v>
      </c>
      <c r="AR27" s="14">
        <f t="shared" si="15"/>
        <v>6181.8639183273326</v>
      </c>
    </row>
    <row r="28" spans="1:44" ht="15" customHeight="1" thickBot="1" x14ac:dyDescent="0.3">
      <c r="A28" s="3" t="s">
        <v>13</v>
      </c>
      <c r="B28" s="2">
        <v>10239470</v>
      </c>
      <c r="C28" s="2">
        <v>1044900</v>
      </c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10239470</v>
      </c>
      <c r="M28" s="13">
        <f t="shared" si="16"/>
        <v>1044900</v>
      </c>
      <c r="N28" s="14">
        <f t="shared" ref="N28:N30" si="17">L28+M28</f>
        <v>11284370</v>
      </c>
      <c r="P28" s="3" t="s">
        <v>13</v>
      </c>
      <c r="Q28" s="2">
        <v>1361</v>
      </c>
      <c r="R28" s="2">
        <v>135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1361</v>
      </c>
      <c r="AB28" s="13">
        <f t="shared" si="18"/>
        <v>135</v>
      </c>
      <c r="AC28" s="14">
        <f t="shared" ref="AC28:AC30" si="19">AA28+AB28</f>
        <v>1496</v>
      </c>
      <c r="AE28" s="3" t="s">
        <v>13</v>
      </c>
      <c r="AF28" s="2">
        <f t="shared" ref="AF28:AF31" si="20">IFERROR(B28/Q28, "N.A.")</f>
        <v>7523.490080822924</v>
      </c>
      <c r="AG28" s="2">
        <f t="shared" si="15"/>
        <v>7740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7523.490080822924</v>
      </c>
      <c r="AQ28" s="13">
        <f t="shared" si="15"/>
        <v>7740</v>
      </c>
      <c r="AR28" s="14">
        <f t="shared" si="15"/>
        <v>7543.0280748663099</v>
      </c>
    </row>
    <row r="29" spans="1:44" ht="15" customHeight="1" thickBot="1" x14ac:dyDescent="0.3">
      <c r="A29" s="3" t="s">
        <v>14</v>
      </c>
      <c r="B29" s="2">
        <v>175225520</v>
      </c>
      <c r="C29" s="2">
        <v>842600680.0000006</v>
      </c>
      <c r="D29" s="2">
        <v>32536245.999999989</v>
      </c>
      <c r="E29" s="2">
        <v>14528190.000000002</v>
      </c>
      <c r="F29" s="2"/>
      <c r="G29" s="2">
        <v>122772500</v>
      </c>
      <c r="H29" s="2"/>
      <c r="I29" s="2">
        <v>73118710</v>
      </c>
      <c r="J29" s="2">
        <v>0</v>
      </c>
      <c r="K29" s="2"/>
      <c r="L29" s="1">
        <f t="shared" si="16"/>
        <v>207761766</v>
      </c>
      <c r="M29" s="13">
        <f t="shared" si="16"/>
        <v>1053020080.0000006</v>
      </c>
      <c r="N29" s="14">
        <f t="shared" si="17"/>
        <v>1260781846.0000005</v>
      </c>
      <c r="P29" s="3" t="s">
        <v>14</v>
      </c>
      <c r="Q29" s="2">
        <v>32381</v>
      </c>
      <c r="R29" s="2">
        <v>134436</v>
      </c>
      <c r="S29" s="2">
        <v>6669</v>
      </c>
      <c r="T29" s="2">
        <v>2391</v>
      </c>
      <c r="U29" s="2">
        <v>0</v>
      </c>
      <c r="V29" s="2">
        <v>12342</v>
      </c>
      <c r="W29" s="2">
        <v>0</v>
      </c>
      <c r="X29" s="2">
        <v>10888</v>
      </c>
      <c r="Y29" s="2">
        <v>941</v>
      </c>
      <c r="Z29" s="2">
        <v>0</v>
      </c>
      <c r="AA29" s="1">
        <f t="shared" si="18"/>
        <v>39991</v>
      </c>
      <c r="AB29" s="13">
        <f t="shared" si="18"/>
        <v>160057</v>
      </c>
      <c r="AC29" s="14">
        <f t="shared" si="19"/>
        <v>200048</v>
      </c>
      <c r="AE29" s="3" t="s">
        <v>14</v>
      </c>
      <c r="AF29" s="2">
        <f t="shared" si="20"/>
        <v>5411.3683950464783</v>
      </c>
      <c r="AG29" s="2">
        <f t="shared" si="15"/>
        <v>6267.671457050199</v>
      </c>
      <c r="AH29" s="2">
        <f t="shared" si="15"/>
        <v>4878.7293447293432</v>
      </c>
      <c r="AI29" s="2">
        <f t="shared" si="15"/>
        <v>6076.1982434127985</v>
      </c>
      <c r="AJ29" s="2" t="str">
        <f t="shared" si="15"/>
        <v>N.A.</v>
      </c>
      <c r="AK29" s="2">
        <f t="shared" si="15"/>
        <v>9947.5368659860633</v>
      </c>
      <c r="AL29" s="2" t="str">
        <f t="shared" si="15"/>
        <v>N.A.</v>
      </c>
      <c r="AM29" s="2">
        <f t="shared" si="15"/>
        <v>6715.531778104335</v>
      </c>
      <c r="AN29" s="2">
        <f t="shared" si="15"/>
        <v>0</v>
      </c>
      <c r="AO29" s="2" t="str">
        <f t="shared" si="15"/>
        <v>N.A.</v>
      </c>
      <c r="AP29" s="15">
        <f t="shared" si="15"/>
        <v>5195.2130729414121</v>
      </c>
      <c r="AQ29" s="13">
        <f t="shared" si="15"/>
        <v>6579.0317199497713</v>
      </c>
      <c r="AR29" s="14">
        <f t="shared" si="15"/>
        <v>6302.3966548028493</v>
      </c>
    </row>
    <row r="30" spans="1:44" ht="15" customHeight="1" thickBot="1" x14ac:dyDescent="0.3">
      <c r="A30" s="3" t="s">
        <v>15</v>
      </c>
      <c r="B30" s="2">
        <v>2548180</v>
      </c>
      <c r="C30" s="2"/>
      <c r="D30" s="2">
        <v>0</v>
      </c>
      <c r="E30" s="2"/>
      <c r="F30" s="2"/>
      <c r="G30" s="2">
        <v>0</v>
      </c>
      <c r="H30" s="2">
        <v>0</v>
      </c>
      <c r="I30" s="2"/>
      <c r="J30" s="2"/>
      <c r="K30" s="2"/>
      <c r="L30" s="1">
        <f t="shared" si="16"/>
        <v>2548180</v>
      </c>
      <c r="M30" s="13">
        <f t="shared" si="16"/>
        <v>0</v>
      </c>
      <c r="N30" s="14">
        <f t="shared" si="17"/>
        <v>2548180</v>
      </c>
      <c r="P30" s="3" t="s">
        <v>15</v>
      </c>
      <c r="Q30" s="2">
        <v>525</v>
      </c>
      <c r="R30" s="2">
        <v>0</v>
      </c>
      <c r="S30" s="2">
        <v>112</v>
      </c>
      <c r="T30" s="2">
        <v>0</v>
      </c>
      <c r="U30" s="2">
        <v>0</v>
      </c>
      <c r="V30" s="2">
        <v>205</v>
      </c>
      <c r="W30" s="2">
        <v>207</v>
      </c>
      <c r="X30" s="2">
        <v>0</v>
      </c>
      <c r="Y30" s="2">
        <v>0</v>
      </c>
      <c r="Z30" s="2">
        <v>0</v>
      </c>
      <c r="AA30" s="1">
        <f t="shared" si="18"/>
        <v>844</v>
      </c>
      <c r="AB30" s="13">
        <f t="shared" si="18"/>
        <v>205</v>
      </c>
      <c r="AC30" s="17">
        <f t="shared" si="19"/>
        <v>1049</v>
      </c>
      <c r="AE30" s="3" t="s">
        <v>15</v>
      </c>
      <c r="AF30" s="2">
        <f t="shared" si="20"/>
        <v>4853.6761904761906</v>
      </c>
      <c r="AG30" s="2" t="str">
        <f t="shared" si="15"/>
        <v>N.A.</v>
      </c>
      <c r="AH30" s="2">
        <f t="shared" si="15"/>
        <v>0</v>
      </c>
      <c r="AI30" s="2" t="str">
        <f t="shared" si="15"/>
        <v>N.A.</v>
      </c>
      <c r="AJ30" s="2" t="str">
        <f t="shared" si="15"/>
        <v>N.A.</v>
      </c>
      <c r="AK30" s="2">
        <f t="shared" si="15"/>
        <v>0</v>
      </c>
      <c r="AL30" s="2">
        <f t="shared" si="15"/>
        <v>0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3019.170616113744</v>
      </c>
      <c r="AQ30" s="13">
        <f t="shared" si="15"/>
        <v>0</v>
      </c>
      <c r="AR30" s="14">
        <f t="shared" si="15"/>
        <v>2429.1515729265966</v>
      </c>
    </row>
    <row r="31" spans="1:44" ht="15" customHeight="1" thickBot="1" x14ac:dyDescent="0.3">
      <c r="A31" s="4" t="s">
        <v>16</v>
      </c>
      <c r="B31" s="2">
        <v>299825544.99999988</v>
      </c>
      <c r="C31" s="2">
        <v>843645580</v>
      </c>
      <c r="D31" s="2">
        <v>106545370.99999997</v>
      </c>
      <c r="E31" s="2">
        <v>14528190.000000002</v>
      </c>
      <c r="F31" s="2">
        <v>44576635</v>
      </c>
      <c r="G31" s="2">
        <v>122772499.99999997</v>
      </c>
      <c r="H31" s="2">
        <v>135339479.99999994</v>
      </c>
      <c r="I31" s="2">
        <v>73118710</v>
      </c>
      <c r="J31" s="2">
        <v>0</v>
      </c>
      <c r="K31" s="2"/>
      <c r="L31" s="1">
        <f t="shared" ref="L31" si="21">B31+D31+F31+H31+J31</f>
        <v>586287030.99999976</v>
      </c>
      <c r="M31" s="13">
        <f t="shared" ref="M31" si="22">C31+E31+G31+I31+K31</f>
        <v>1054064980</v>
      </c>
      <c r="N31" s="17">
        <f t="shared" ref="N31" si="23">L31+M31</f>
        <v>1640352010.9999998</v>
      </c>
      <c r="P31" s="4" t="s">
        <v>16</v>
      </c>
      <c r="Q31" s="2">
        <v>51863</v>
      </c>
      <c r="R31" s="2">
        <v>134571</v>
      </c>
      <c r="S31" s="2">
        <v>17326</v>
      </c>
      <c r="T31" s="2">
        <v>2391</v>
      </c>
      <c r="U31" s="2">
        <v>6243</v>
      </c>
      <c r="V31" s="2">
        <v>12547</v>
      </c>
      <c r="W31" s="2">
        <v>24418</v>
      </c>
      <c r="X31" s="2">
        <v>10888</v>
      </c>
      <c r="Y31" s="2">
        <v>1509</v>
      </c>
      <c r="Z31" s="2">
        <v>0</v>
      </c>
      <c r="AA31" s="1">
        <f t="shared" ref="AA31" si="24">Q31+S31+U31+W31+Y31</f>
        <v>101359</v>
      </c>
      <c r="AB31" s="13">
        <f t="shared" ref="AB31" si="25">R31+T31+V31+X31+Z31</f>
        <v>160397</v>
      </c>
      <c r="AC31" s="14">
        <f t="shared" ref="AC31" si="26">AA31+AB31</f>
        <v>261756</v>
      </c>
      <c r="AE31" s="4" t="s">
        <v>16</v>
      </c>
      <c r="AF31" s="2">
        <f t="shared" si="20"/>
        <v>5781.1068584540017</v>
      </c>
      <c r="AG31" s="2">
        <f t="shared" si="15"/>
        <v>6269.1484792414412</v>
      </c>
      <c r="AH31" s="2">
        <f t="shared" si="15"/>
        <v>6149.4500173150163</v>
      </c>
      <c r="AI31" s="2">
        <f t="shared" si="15"/>
        <v>6076.1982434127985</v>
      </c>
      <c r="AJ31" s="2">
        <f t="shared" si="15"/>
        <v>7140.2586897325</v>
      </c>
      <c r="AK31" s="2">
        <f t="shared" si="15"/>
        <v>9785.0083685343088</v>
      </c>
      <c r="AL31" s="2">
        <f t="shared" si="15"/>
        <v>5542.611188467522</v>
      </c>
      <c r="AM31" s="2">
        <f t="shared" si="15"/>
        <v>6715.531778104335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5784.2621868802944</v>
      </c>
      <c r="AQ31" s="13">
        <f t="shared" ref="AQ31" si="28">IFERROR(M31/AB31, "N.A.")</f>
        <v>6571.6003416522753</v>
      </c>
      <c r="AR31" s="14">
        <f t="shared" ref="AR31" si="29">IFERROR(N31/AC31, "N.A.")</f>
        <v>6266.7217217561383</v>
      </c>
    </row>
    <row r="32" spans="1:44" ht="15" customHeight="1" thickBot="1" x14ac:dyDescent="0.3">
      <c r="A32" s="5" t="s">
        <v>0</v>
      </c>
      <c r="B32" s="24">
        <f>B31+C31</f>
        <v>1143471125</v>
      </c>
      <c r="C32" s="26"/>
      <c r="D32" s="24">
        <f>D31+E31</f>
        <v>121073560.99999997</v>
      </c>
      <c r="E32" s="26"/>
      <c r="F32" s="24">
        <f>F31+G31</f>
        <v>167349134.99999997</v>
      </c>
      <c r="G32" s="26"/>
      <c r="H32" s="24">
        <f>H31+I31</f>
        <v>208458189.99999994</v>
      </c>
      <c r="I32" s="26"/>
      <c r="J32" s="24">
        <f>J31+K31</f>
        <v>0</v>
      </c>
      <c r="K32" s="26"/>
      <c r="L32" s="24">
        <f>L31+M31</f>
        <v>1640352010.9999998</v>
      </c>
      <c r="M32" s="25"/>
      <c r="N32" s="18">
        <f>B32+D32+F32+H32+J32</f>
        <v>1640352011</v>
      </c>
      <c r="P32" s="5" t="s">
        <v>0</v>
      </c>
      <c r="Q32" s="24">
        <f>Q31+R31</f>
        <v>186434</v>
      </c>
      <c r="R32" s="26"/>
      <c r="S32" s="24">
        <f>S31+T31</f>
        <v>19717</v>
      </c>
      <c r="T32" s="26"/>
      <c r="U32" s="24">
        <f>U31+V31</f>
        <v>18790</v>
      </c>
      <c r="V32" s="26"/>
      <c r="W32" s="24">
        <f>W31+X31</f>
        <v>35306</v>
      </c>
      <c r="X32" s="26"/>
      <c r="Y32" s="24">
        <f>Y31+Z31</f>
        <v>1509</v>
      </c>
      <c r="Z32" s="26"/>
      <c r="AA32" s="24">
        <f>AA31+AB31</f>
        <v>261756</v>
      </c>
      <c r="AB32" s="26"/>
      <c r="AC32" s="19">
        <f>Q32+S32+U32+W32+Y32</f>
        <v>261756</v>
      </c>
      <c r="AE32" s="5" t="s">
        <v>0</v>
      </c>
      <c r="AF32" s="27">
        <f>IFERROR(B32/Q32,"N.A.")</f>
        <v>6133.3829934454016</v>
      </c>
      <c r="AG32" s="28"/>
      <c r="AH32" s="27">
        <f>IFERROR(D32/S32,"N.A.")</f>
        <v>6140.5670740984924</v>
      </c>
      <c r="AI32" s="28"/>
      <c r="AJ32" s="27">
        <f>IFERROR(F32/U32,"N.A.")</f>
        <v>8906.28712080894</v>
      </c>
      <c r="AK32" s="28"/>
      <c r="AL32" s="27">
        <f>IFERROR(H32/W32,"N.A.")</f>
        <v>5904.3275930436739</v>
      </c>
      <c r="AM32" s="28"/>
      <c r="AN32" s="27">
        <f>IFERROR(J32/Y32,"N.A.")</f>
        <v>0</v>
      </c>
      <c r="AO32" s="28"/>
      <c r="AP32" s="27">
        <f>IFERROR(L32/AA32,"N.A.")</f>
        <v>6266.7217217561383</v>
      </c>
      <c r="AQ32" s="28"/>
      <c r="AR32" s="16">
        <f>IFERROR(N32/AC32, "N.A.")</f>
        <v>6266.7217217561392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11090673.999999998</v>
      </c>
      <c r="C39" s="2"/>
      <c r="D39" s="2">
        <v>5665020</v>
      </c>
      <c r="E39" s="2"/>
      <c r="F39" s="2">
        <v>5532800</v>
      </c>
      <c r="G39" s="2"/>
      <c r="H39" s="2">
        <v>64914616.000000022</v>
      </c>
      <c r="I39" s="2"/>
      <c r="J39" s="2">
        <v>0</v>
      </c>
      <c r="K39" s="2"/>
      <c r="L39" s="1">
        <f>B39+D39+F39+H39+J39</f>
        <v>87203110.00000003</v>
      </c>
      <c r="M39" s="13">
        <f>C39+E39+G39+I39+K39</f>
        <v>0</v>
      </c>
      <c r="N39" s="14">
        <f>L39+M39</f>
        <v>87203110.00000003</v>
      </c>
      <c r="P39" s="3" t="s">
        <v>12</v>
      </c>
      <c r="Q39" s="2">
        <v>3320</v>
      </c>
      <c r="R39" s="2">
        <v>0</v>
      </c>
      <c r="S39" s="2">
        <v>998</v>
      </c>
      <c r="T39" s="2">
        <v>0</v>
      </c>
      <c r="U39" s="2">
        <v>1291</v>
      </c>
      <c r="V39" s="2">
        <v>0</v>
      </c>
      <c r="W39" s="2">
        <v>20536</v>
      </c>
      <c r="X39" s="2">
        <v>0</v>
      </c>
      <c r="Y39" s="2">
        <v>1275</v>
      </c>
      <c r="Z39" s="2">
        <v>0</v>
      </c>
      <c r="AA39" s="1">
        <f>Q39+S39+U39+W39+Y39</f>
        <v>27420</v>
      </c>
      <c r="AB39" s="13">
        <f>R39+T39+V39+X39+Z39</f>
        <v>0</v>
      </c>
      <c r="AC39" s="14">
        <f>AA39+AB39</f>
        <v>27420</v>
      </c>
      <c r="AE39" s="3" t="s">
        <v>12</v>
      </c>
      <c r="AF39" s="2">
        <f>IFERROR(B39/Q39, "N.A.")</f>
        <v>3340.5644578313249</v>
      </c>
      <c r="AG39" s="2" t="str">
        <f t="shared" ref="AG39:AR43" si="30">IFERROR(C39/R39, "N.A.")</f>
        <v>N.A.</v>
      </c>
      <c r="AH39" s="2">
        <f t="shared" si="30"/>
        <v>5676.3727454909822</v>
      </c>
      <c r="AI39" s="2" t="str">
        <f t="shared" si="30"/>
        <v>N.A.</v>
      </c>
      <c r="AJ39" s="2">
        <f t="shared" si="30"/>
        <v>4285.6700232377998</v>
      </c>
      <c r="AK39" s="2" t="str">
        <f t="shared" si="30"/>
        <v>N.A.</v>
      </c>
      <c r="AL39" s="2">
        <f t="shared" si="30"/>
        <v>3161.0155823918981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3180.2738876732324</v>
      </c>
      <c r="AQ39" s="13" t="str">
        <f t="shared" si="30"/>
        <v>N.A.</v>
      </c>
      <c r="AR39" s="14">
        <f t="shared" si="30"/>
        <v>3180.2738876732324</v>
      </c>
    </row>
    <row r="40" spans="1:44" ht="15" customHeight="1" thickBot="1" x14ac:dyDescent="0.3">
      <c r="A40" s="3" t="s">
        <v>13</v>
      </c>
      <c r="B40" s="2">
        <v>68442745.000000045</v>
      </c>
      <c r="C40" s="2">
        <v>3020750</v>
      </c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68442745.000000045</v>
      </c>
      <c r="M40" s="13">
        <f t="shared" si="31"/>
        <v>3020750</v>
      </c>
      <c r="N40" s="14">
        <f t="shared" ref="N40:N42" si="32">L40+M40</f>
        <v>71463495.000000045</v>
      </c>
      <c r="P40" s="3" t="s">
        <v>13</v>
      </c>
      <c r="Q40" s="2">
        <v>15738</v>
      </c>
      <c r="R40" s="2">
        <v>281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15738</v>
      </c>
      <c r="AB40" s="13">
        <f t="shared" si="33"/>
        <v>281</v>
      </c>
      <c r="AC40" s="14">
        <f t="shared" ref="AC40:AC42" si="34">AA40+AB40</f>
        <v>16019</v>
      </c>
      <c r="AE40" s="3" t="s">
        <v>13</v>
      </c>
      <c r="AF40" s="2">
        <f t="shared" ref="AF40:AF43" si="35">IFERROR(B40/Q40, "N.A.")</f>
        <v>4348.8845469564139</v>
      </c>
      <c r="AG40" s="2">
        <f t="shared" si="30"/>
        <v>10750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4348.8845469564139</v>
      </c>
      <c r="AQ40" s="13">
        <f t="shared" si="30"/>
        <v>10750</v>
      </c>
      <c r="AR40" s="14">
        <f t="shared" si="30"/>
        <v>4461.1707971783535</v>
      </c>
    </row>
    <row r="41" spans="1:44" ht="15" customHeight="1" thickBot="1" x14ac:dyDescent="0.3">
      <c r="A41" s="3" t="s">
        <v>14</v>
      </c>
      <c r="B41" s="2">
        <v>68871566.999999955</v>
      </c>
      <c r="C41" s="2">
        <v>500166290</v>
      </c>
      <c r="D41" s="2">
        <v>22078914.999999996</v>
      </c>
      <c r="E41" s="2">
        <v>6587350</v>
      </c>
      <c r="F41" s="2"/>
      <c r="G41" s="2">
        <v>5927080</v>
      </c>
      <c r="H41" s="2"/>
      <c r="I41" s="2">
        <v>27354330</v>
      </c>
      <c r="J41" s="2">
        <v>0</v>
      </c>
      <c r="K41" s="2"/>
      <c r="L41" s="1">
        <f t="shared" si="31"/>
        <v>90950481.999999955</v>
      </c>
      <c r="M41" s="13">
        <f t="shared" si="31"/>
        <v>540035050</v>
      </c>
      <c r="N41" s="14">
        <f t="shared" si="32"/>
        <v>630985532</v>
      </c>
      <c r="P41" s="3" t="s">
        <v>14</v>
      </c>
      <c r="Q41" s="2">
        <v>16240</v>
      </c>
      <c r="R41" s="2">
        <v>82466</v>
      </c>
      <c r="S41" s="2">
        <v>4422</v>
      </c>
      <c r="T41" s="2">
        <v>1530</v>
      </c>
      <c r="U41" s="2">
        <v>0</v>
      </c>
      <c r="V41" s="2">
        <v>2203</v>
      </c>
      <c r="W41" s="2">
        <v>0</v>
      </c>
      <c r="X41" s="2">
        <v>4900</v>
      </c>
      <c r="Y41" s="2">
        <v>2308</v>
      </c>
      <c r="Z41" s="2">
        <v>0</v>
      </c>
      <c r="AA41" s="1">
        <f t="shared" si="33"/>
        <v>22970</v>
      </c>
      <c r="AB41" s="13">
        <f t="shared" si="33"/>
        <v>91099</v>
      </c>
      <c r="AC41" s="14">
        <f t="shared" si="34"/>
        <v>114069</v>
      </c>
      <c r="AE41" s="3" t="s">
        <v>14</v>
      </c>
      <c r="AF41" s="2">
        <f t="shared" si="35"/>
        <v>4240.86003694581</v>
      </c>
      <c r="AG41" s="2">
        <f t="shared" si="30"/>
        <v>6065.1212620958941</v>
      </c>
      <c r="AH41" s="2">
        <f t="shared" si="30"/>
        <v>4992.9703753957474</v>
      </c>
      <c r="AI41" s="2">
        <f t="shared" si="30"/>
        <v>4305.4575163398695</v>
      </c>
      <c r="AJ41" s="2" t="str">
        <f t="shared" si="30"/>
        <v>N.A.</v>
      </c>
      <c r="AK41" s="2">
        <f t="shared" si="30"/>
        <v>2690.4584657285518</v>
      </c>
      <c r="AL41" s="2" t="str">
        <f t="shared" si="30"/>
        <v>N.A.</v>
      </c>
      <c r="AM41" s="2">
        <f t="shared" si="30"/>
        <v>5582.5163265306119</v>
      </c>
      <c r="AN41" s="2">
        <f t="shared" si="30"/>
        <v>0</v>
      </c>
      <c r="AO41" s="2" t="str">
        <f t="shared" si="30"/>
        <v>N.A.</v>
      </c>
      <c r="AP41" s="15">
        <f t="shared" si="30"/>
        <v>3959.5333913800591</v>
      </c>
      <c r="AQ41" s="13">
        <f t="shared" si="30"/>
        <v>5928.0019539182649</v>
      </c>
      <c r="AR41" s="14">
        <f t="shared" si="30"/>
        <v>5531.6127256309774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124000</v>
      </c>
      <c r="I42" s="2"/>
      <c r="J42" s="2"/>
      <c r="K42" s="2"/>
      <c r="L42" s="1">
        <f t="shared" si="31"/>
        <v>124000</v>
      </c>
      <c r="M42" s="13">
        <f t="shared" si="31"/>
        <v>0</v>
      </c>
      <c r="N42" s="14">
        <f t="shared" si="32"/>
        <v>124000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124</v>
      </c>
      <c r="X42" s="2">
        <v>0</v>
      </c>
      <c r="Y42" s="2">
        <v>0</v>
      </c>
      <c r="Z42" s="2">
        <v>0</v>
      </c>
      <c r="AA42" s="1">
        <f t="shared" si="33"/>
        <v>124</v>
      </c>
      <c r="AB42" s="13">
        <f t="shared" si="33"/>
        <v>0</v>
      </c>
      <c r="AC42" s="14">
        <f t="shared" si="34"/>
        <v>124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>
        <f t="shared" si="30"/>
        <v>1000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>
        <f t="shared" si="30"/>
        <v>1000</v>
      </c>
      <c r="AQ42" s="13" t="str">
        <f t="shared" si="30"/>
        <v>N.A.</v>
      </c>
      <c r="AR42" s="14">
        <f t="shared" si="30"/>
        <v>1000</v>
      </c>
    </row>
    <row r="43" spans="1:44" ht="15" customHeight="1" thickBot="1" x14ac:dyDescent="0.3">
      <c r="A43" s="4" t="s">
        <v>16</v>
      </c>
      <c r="B43" s="2">
        <v>148404985.99999994</v>
      </c>
      <c r="C43" s="2">
        <v>503187039.99999976</v>
      </c>
      <c r="D43" s="2">
        <v>27743935.000000004</v>
      </c>
      <c r="E43" s="2">
        <v>6587350</v>
      </c>
      <c r="F43" s="2">
        <v>5532800</v>
      </c>
      <c r="G43" s="2">
        <v>5927080</v>
      </c>
      <c r="H43" s="2">
        <v>65038615.999999985</v>
      </c>
      <c r="I43" s="2">
        <v>27354330</v>
      </c>
      <c r="J43" s="2">
        <v>0</v>
      </c>
      <c r="K43" s="2"/>
      <c r="L43" s="1">
        <f t="shared" ref="L43" si="36">B43+D43+F43+H43+J43</f>
        <v>246720336.99999994</v>
      </c>
      <c r="M43" s="13">
        <f t="shared" ref="M43" si="37">C43+E43+G43+I43+K43</f>
        <v>543055799.99999976</v>
      </c>
      <c r="N43" s="17">
        <f t="shared" ref="N43" si="38">L43+M43</f>
        <v>789776136.99999976</v>
      </c>
      <c r="P43" s="4" t="s">
        <v>16</v>
      </c>
      <c r="Q43" s="2">
        <v>35298</v>
      </c>
      <c r="R43" s="2">
        <v>82747</v>
      </c>
      <c r="S43" s="2">
        <v>5420</v>
      </c>
      <c r="T43" s="2">
        <v>1530</v>
      </c>
      <c r="U43" s="2">
        <v>1291</v>
      </c>
      <c r="V43" s="2">
        <v>2203</v>
      </c>
      <c r="W43" s="2">
        <v>20660</v>
      </c>
      <c r="X43" s="2">
        <v>4900</v>
      </c>
      <c r="Y43" s="2">
        <v>3583</v>
      </c>
      <c r="Z43" s="2">
        <v>0</v>
      </c>
      <c r="AA43" s="1">
        <f t="shared" ref="AA43" si="39">Q43+S43+U43+W43+Y43</f>
        <v>66252</v>
      </c>
      <c r="AB43" s="13">
        <f t="shared" ref="AB43" si="40">R43+T43+V43+X43+Z43</f>
        <v>91380</v>
      </c>
      <c r="AC43" s="17">
        <f t="shared" ref="AC43" si="41">AA43+AB43</f>
        <v>157632</v>
      </c>
      <c r="AE43" s="4" t="s">
        <v>16</v>
      </c>
      <c r="AF43" s="2">
        <f t="shared" si="35"/>
        <v>4204.3454586662119</v>
      </c>
      <c r="AG43" s="2">
        <f t="shared" si="30"/>
        <v>6081.0306113816787</v>
      </c>
      <c r="AH43" s="2">
        <f t="shared" si="30"/>
        <v>5118.8071955719561</v>
      </c>
      <c r="AI43" s="2">
        <f t="shared" si="30"/>
        <v>4305.4575163398695</v>
      </c>
      <c r="AJ43" s="2">
        <f t="shared" si="30"/>
        <v>4285.6700232377998</v>
      </c>
      <c r="AK43" s="2">
        <f t="shared" si="30"/>
        <v>2690.4584657285518</v>
      </c>
      <c r="AL43" s="2">
        <f t="shared" si="30"/>
        <v>3148.0453049370758</v>
      </c>
      <c r="AM43" s="2">
        <f t="shared" si="30"/>
        <v>5582.5163265306119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3723.9681368109632</v>
      </c>
      <c r="AQ43" s="13">
        <f t="shared" ref="AQ43" si="43">IFERROR(M43/AB43, "N.A.")</f>
        <v>5942.8299409061037</v>
      </c>
      <c r="AR43" s="14">
        <f t="shared" ref="AR43" si="44">IFERROR(N43/AC43, "N.A.")</f>
        <v>5010.2525946508304</v>
      </c>
    </row>
    <row r="44" spans="1:44" ht="15" customHeight="1" thickBot="1" x14ac:dyDescent="0.3">
      <c r="A44" s="5" t="s">
        <v>0</v>
      </c>
      <c r="B44" s="24">
        <f>B43+C43</f>
        <v>651592025.99999976</v>
      </c>
      <c r="C44" s="26"/>
      <c r="D44" s="24">
        <f>D43+E43</f>
        <v>34331285</v>
      </c>
      <c r="E44" s="26"/>
      <c r="F44" s="24">
        <f>F43+G43</f>
        <v>11459880</v>
      </c>
      <c r="G44" s="26"/>
      <c r="H44" s="24">
        <f>H43+I43</f>
        <v>92392945.999999985</v>
      </c>
      <c r="I44" s="26"/>
      <c r="J44" s="24">
        <f>J43+K43</f>
        <v>0</v>
      </c>
      <c r="K44" s="26"/>
      <c r="L44" s="24">
        <f>L43+M43</f>
        <v>789776136.99999976</v>
      </c>
      <c r="M44" s="25"/>
      <c r="N44" s="18">
        <f>B44+D44+F44+H44+J44</f>
        <v>789776136.99999976</v>
      </c>
      <c r="P44" s="5" t="s">
        <v>0</v>
      </c>
      <c r="Q44" s="24">
        <f>Q43+R43</f>
        <v>118045</v>
      </c>
      <c r="R44" s="26"/>
      <c r="S44" s="24">
        <f>S43+T43</f>
        <v>6950</v>
      </c>
      <c r="T44" s="26"/>
      <c r="U44" s="24">
        <f>U43+V43</f>
        <v>3494</v>
      </c>
      <c r="V44" s="26"/>
      <c r="W44" s="24">
        <f>W43+X43</f>
        <v>25560</v>
      </c>
      <c r="X44" s="26"/>
      <c r="Y44" s="24">
        <f>Y43+Z43</f>
        <v>3583</v>
      </c>
      <c r="Z44" s="26"/>
      <c r="AA44" s="24">
        <f>AA43+AB43</f>
        <v>157632</v>
      </c>
      <c r="AB44" s="25"/>
      <c r="AC44" s="18">
        <f>Q44+S44+U44+W44+Y44</f>
        <v>157632</v>
      </c>
      <c r="AE44" s="5" t="s">
        <v>0</v>
      </c>
      <c r="AF44" s="27">
        <f>IFERROR(B44/Q44,"N.A.")</f>
        <v>5519.8612901859442</v>
      </c>
      <c r="AG44" s="28"/>
      <c r="AH44" s="27">
        <f>IFERROR(D44/S44,"N.A.")</f>
        <v>4939.753237410072</v>
      </c>
      <c r="AI44" s="28"/>
      <c r="AJ44" s="27">
        <f>IFERROR(F44/U44,"N.A.")</f>
        <v>3279.8740698340011</v>
      </c>
      <c r="AK44" s="28"/>
      <c r="AL44" s="27">
        <f>IFERROR(H44/W44,"N.A.")</f>
        <v>3614.7474960876361</v>
      </c>
      <c r="AM44" s="28"/>
      <c r="AN44" s="27">
        <f>IFERROR(J44/Y44,"N.A.")</f>
        <v>0</v>
      </c>
      <c r="AO44" s="28"/>
      <c r="AP44" s="27">
        <f>IFERROR(L44/AA44,"N.A.")</f>
        <v>5010.2525946508304</v>
      </c>
      <c r="AQ44" s="28"/>
      <c r="AR44" s="16">
        <f>IFERROR(N44/AC44, "N.A.")</f>
        <v>5010.2525946508304</v>
      </c>
    </row>
  </sheetData>
  <mergeCells count="144"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6518370</v>
      </c>
      <c r="C15" s="2"/>
      <c r="D15" s="2">
        <v>1179180</v>
      </c>
      <c r="E15" s="2"/>
      <c r="F15" s="2">
        <v>10099840.000000002</v>
      </c>
      <c r="G15" s="2"/>
      <c r="H15" s="2">
        <v>12521292.999999996</v>
      </c>
      <c r="I15" s="2"/>
      <c r="J15" s="2">
        <v>0</v>
      </c>
      <c r="K15" s="2"/>
      <c r="L15" s="1">
        <f>B15+D15+F15+H15+J15</f>
        <v>30318682.999999996</v>
      </c>
      <c r="M15" s="13">
        <f>C15+E15+G15+I15+K15</f>
        <v>0</v>
      </c>
      <c r="N15" s="14">
        <f>L15+M15</f>
        <v>30318682.999999996</v>
      </c>
      <c r="P15" s="3" t="s">
        <v>12</v>
      </c>
      <c r="Q15" s="2">
        <v>1446</v>
      </c>
      <c r="R15" s="2">
        <v>0</v>
      </c>
      <c r="S15" s="2">
        <v>308</v>
      </c>
      <c r="T15" s="2">
        <v>0</v>
      </c>
      <c r="U15" s="2">
        <v>878</v>
      </c>
      <c r="V15" s="2">
        <v>0</v>
      </c>
      <c r="W15" s="2">
        <v>5663</v>
      </c>
      <c r="X15" s="2">
        <v>0</v>
      </c>
      <c r="Y15" s="2">
        <v>853</v>
      </c>
      <c r="Z15" s="2">
        <v>0</v>
      </c>
      <c r="AA15" s="1">
        <f>Q15+S15+U15+W15+Y15</f>
        <v>9148</v>
      </c>
      <c r="AB15" s="13">
        <f>R15+T15+V15+X15+Z15</f>
        <v>0</v>
      </c>
      <c r="AC15" s="14">
        <f>AA15+AB15</f>
        <v>9148</v>
      </c>
      <c r="AE15" s="3" t="s">
        <v>12</v>
      </c>
      <c r="AF15" s="2">
        <f>IFERROR(B15/Q15, "N.A.")</f>
        <v>4507.8630705394189</v>
      </c>
      <c r="AG15" s="2" t="str">
        <f t="shared" ref="AG15:AR19" si="0">IFERROR(C15/R15, "N.A.")</f>
        <v>N.A.</v>
      </c>
      <c r="AH15" s="2">
        <f t="shared" si="0"/>
        <v>3828.5064935064934</v>
      </c>
      <c r="AI15" s="2" t="str">
        <f t="shared" si="0"/>
        <v>N.A.</v>
      </c>
      <c r="AJ15" s="2">
        <f t="shared" si="0"/>
        <v>11503.234624145787</v>
      </c>
      <c r="AK15" s="2" t="str">
        <f t="shared" si="0"/>
        <v>N.A.</v>
      </c>
      <c r="AL15" s="2">
        <f t="shared" si="0"/>
        <v>2211.0706339396074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3314.2416921731524</v>
      </c>
      <c r="AQ15" s="13" t="str">
        <f t="shared" si="0"/>
        <v>N.A.</v>
      </c>
      <c r="AR15" s="14">
        <f t="shared" si="0"/>
        <v>3314.2416921731524</v>
      </c>
    </row>
    <row r="16" spans="1:44" ht="15" customHeight="1" thickBot="1" x14ac:dyDescent="0.3">
      <c r="A16" s="3" t="s">
        <v>13</v>
      </c>
      <c r="B16" s="2">
        <v>2398330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2398330</v>
      </c>
      <c r="M16" s="13">
        <f t="shared" si="1"/>
        <v>0</v>
      </c>
      <c r="N16" s="14">
        <f t="shared" ref="N16:N18" si="2">L16+M16</f>
        <v>2398330</v>
      </c>
      <c r="P16" s="3" t="s">
        <v>13</v>
      </c>
      <c r="Q16" s="2">
        <v>1411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1411</v>
      </c>
      <c r="AB16" s="13">
        <f t="shared" si="3"/>
        <v>0</v>
      </c>
      <c r="AC16" s="14">
        <f t="shared" ref="AC16:AC18" si="4">AA16+AB16</f>
        <v>1411</v>
      </c>
      <c r="AE16" s="3" t="s">
        <v>13</v>
      </c>
      <c r="AF16" s="2">
        <f t="shared" ref="AF16:AF19" si="5">IFERROR(B16/Q16, "N.A.")</f>
        <v>1699.7377746279235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1699.7377746279235</v>
      </c>
      <c r="AQ16" s="13" t="str">
        <f t="shared" si="0"/>
        <v>N.A.</v>
      </c>
      <c r="AR16" s="14">
        <f t="shared" si="0"/>
        <v>1699.7377746279235</v>
      </c>
    </row>
    <row r="17" spans="1:44" ht="15" customHeight="1" thickBot="1" x14ac:dyDescent="0.3">
      <c r="A17" s="3" t="s">
        <v>14</v>
      </c>
      <c r="B17" s="2">
        <v>7811485.0000000009</v>
      </c>
      <c r="C17" s="2">
        <v>30967110</v>
      </c>
      <c r="D17" s="2">
        <v>1427600</v>
      </c>
      <c r="E17" s="2"/>
      <c r="F17" s="2"/>
      <c r="G17" s="2">
        <v>1570360</v>
      </c>
      <c r="H17" s="2"/>
      <c r="I17" s="2">
        <v>1755080.0000000002</v>
      </c>
      <c r="J17" s="2">
        <v>0</v>
      </c>
      <c r="K17" s="2"/>
      <c r="L17" s="1">
        <f t="shared" si="1"/>
        <v>9239085</v>
      </c>
      <c r="M17" s="13">
        <f t="shared" si="1"/>
        <v>34292550</v>
      </c>
      <c r="N17" s="14">
        <f t="shared" si="2"/>
        <v>43531635</v>
      </c>
      <c r="P17" s="3" t="s">
        <v>14</v>
      </c>
      <c r="Q17" s="2">
        <v>2831</v>
      </c>
      <c r="R17" s="2">
        <v>4053</v>
      </c>
      <c r="S17" s="2">
        <v>166</v>
      </c>
      <c r="T17" s="2">
        <v>0</v>
      </c>
      <c r="U17" s="2">
        <v>0</v>
      </c>
      <c r="V17" s="2">
        <v>332</v>
      </c>
      <c r="W17" s="2">
        <v>0</v>
      </c>
      <c r="X17" s="2">
        <v>477</v>
      </c>
      <c r="Y17" s="2">
        <v>309</v>
      </c>
      <c r="Z17" s="2">
        <v>0</v>
      </c>
      <c r="AA17" s="1">
        <f t="shared" si="3"/>
        <v>3306</v>
      </c>
      <c r="AB17" s="13">
        <f t="shared" si="3"/>
        <v>4862</v>
      </c>
      <c r="AC17" s="14">
        <f t="shared" si="4"/>
        <v>8168</v>
      </c>
      <c r="AE17" s="3" t="s">
        <v>14</v>
      </c>
      <c r="AF17" s="2">
        <f t="shared" si="5"/>
        <v>2759.2670434475453</v>
      </c>
      <c r="AG17" s="2">
        <f t="shared" si="0"/>
        <v>7640.5403404885274</v>
      </c>
      <c r="AH17" s="2">
        <f t="shared" si="0"/>
        <v>8600</v>
      </c>
      <c r="AI17" s="2" t="str">
        <f t="shared" si="0"/>
        <v>N.A.</v>
      </c>
      <c r="AJ17" s="2" t="str">
        <f t="shared" si="0"/>
        <v>N.A.</v>
      </c>
      <c r="AK17" s="2">
        <f t="shared" si="0"/>
        <v>4730</v>
      </c>
      <c r="AL17" s="2" t="str">
        <f t="shared" si="0"/>
        <v>N.A.</v>
      </c>
      <c r="AM17" s="2">
        <f t="shared" si="0"/>
        <v>3679.4129979035642</v>
      </c>
      <c r="AN17" s="2">
        <f t="shared" si="0"/>
        <v>0</v>
      </c>
      <c r="AO17" s="2" t="str">
        <f t="shared" si="0"/>
        <v>N.A.</v>
      </c>
      <c r="AP17" s="15">
        <f t="shared" si="0"/>
        <v>2794.6415607985482</v>
      </c>
      <c r="AQ17" s="13">
        <f t="shared" si="0"/>
        <v>7053.177704648293</v>
      </c>
      <c r="AR17" s="14">
        <f t="shared" si="0"/>
        <v>5329.5341576885403</v>
      </c>
    </row>
    <row r="18" spans="1:44" ht="15" customHeight="1" thickBot="1" x14ac:dyDescent="0.3">
      <c r="A18" s="3" t="s">
        <v>15</v>
      </c>
      <c r="B18" s="2">
        <v>1256030</v>
      </c>
      <c r="C18" s="2"/>
      <c r="D18" s="2"/>
      <c r="E18" s="2"/>
      <c r="F18" s="2"/>
      <c r="G18" s="2">
        <v>142000</v>
      </c>
      <c r="H18" s="2">
        <v>1792693.9999999998</v>
      </c>
      <c r="I18" s="2"/>
      <c r="J18" s="2">
        <v>0</v>
      </c>
      <c r="K18" s="2"/>
      <c r="L18" s="1">
        <f t="shared" si="1"/>
        <v>3048724</v>
      </c>
      <c r="M18" s="13">
        <f t="shared" si="1"/>
        <v>142000</v>
      </c>
      <c r="N18" s="14">
        <f t="shared" si="2"/>
        <v>3190724</v>
      </c>
      <c r="P18" s="3" t="s">
        <v>15</v>
      </c>
      <c r="Q18" s="2">
        <v>335</v>
      </c>
      <c r="R18" s="2">
        <v>0</v>
      </c>
      <c r="S18" s="2">
        <v>0</v>
      </c>
      <c r="T18" s="2">
        <v>0</v>
      </c>
      <c r="U18" s="2">
        <v>0</v>
      </c>
      <c r="V18" s="2">
        <v>142</v>
      </c>
      <c r="W18" s="2">
        <v>3798</v>
      </c>
      <c r="X18" s="2">
        <v>0</v>
      </c>
      <c r="Y18" s="2">
        <v>1458</v>
      </c>
      <c r="Z18" s="2">
        <v>0</v>
      </c>
      <c r="AA18" s="1">
        <f t="shared" si="3"/>
        <v>5591</v>
      </c>
      <c r="AB18" s="13">
        <f t="shared" si="3"/>
        <v>142</v>
      </c>
      <c r="AC18" s="17">
        <f t="shared" si="4"/>
        <v>5733</v>
      </c>
      <c r="AE18" s="3" t="s">
        <v>15</v>
      </c>
      <c r="AF18" s="2">
        <f t="shared" si="5"/>
        <v>3749.3432835820895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>
        <f t="shared" si="0"/>
        <v>1000</v>
      </c>
      <c r="AL18" s="2">
        <f t="shared" si="0"/>
        <v>472.01000526592935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545.29136111607943</v>
      </c>
      <c r="AQ18" s="13">
        <f t="shared" si="0"/>
        <v>1000</v>
      </c>
      <c r="AR18" s="14">
        <f t="shared" si="0"/>
        <v>556.5539856968428</v>
      </c>
    </row>
    <row r="19" spans="1:44" ht="15" customHeight="1" thickBot="1" x14ac:dyDescent="0.3">
      <c r="A19" s="4" t="s">
        <v>16</v>
      </c>
      <c r="B19" s="2">
        <v>17984215</v>
      </c>
      <c r="C19" s="2">
        <v>30967110</v>
      </c>
      <c r="D19" s="2">
        <v>2606780</v>
      </c>
      <c r="E19" s="2"/>
      <c r="F19" s="2">
        <v>10099840.000000002</v>
      </c>
      <c r="G19" s="2">
        <v>1712359.9999999998</v>
      </c>
      <c r="H19" s="2">
        <v>14313986.999999998</v>
      </c>
      <c r="I19" s="2">
        <v>1755080.0000000002</v>
      </c>
      <c r="J19" s="2">
        <v>0</v>
      </c>
      <c r="K19" s="2"/>
      <c r="L19" s="1">
        <f t="shared" ref="L19" si="6">B19+D19+F19+H19+J19</f>
        <v>45004822</v>
      </c>
      <c r="M19" s="13">
        <f t="shared" ref="M19" si="7">C19+E19+G19+I19+K19</f>
        <v>34434550</v>
      </c>
      <c r="N19" s="17">
        <f t="shared" ref="N19" si="8">L19+M19</f>
        <v>79439372</v>
      </c>
      <c r="P19" s="4" t="s">
        <v>16</v>
      </c>
      <c r="Q19" s="2">
        <v>6023</v>
      </c>
      <c r="R19" s="2">
        <v>4053</v>
      </c>
      <c r="S19" s="2">
        <v>474</v>
      </c>
      <c r="T19" s="2">
        <v>0</v>
      </c>
      <c r="U19" s="2">
        <v>878</v>
      </c>
      <c r="V19" s="2">
        <v>474</v>
      </c>
      <c r="W19" s="2">
        <v>9461</v>
      </c>
      <c r="X19" s="2">
        <v>477</v>
      </c>
      <c r="Y19" s="2">
        <v>2620</v>
      </c>
      <c r="Z19" s="2">
        <v>0</v>
      </c>
      <c r="AA19" s="1">
        <f t="shared" ref="AA19" si="9">Q19+S19+U19+W19+Y19</f>
        <v>19456</v>
      </c>
      <c r="AB19" s="13">
        <f t="shared" ref="AB19" si="10">R19+T19+V19+X19+Z19</f>
        <v>5004</v>
      </c>
      <c r="AC19" s="14">
        <f t="shared" ref="AC19" si="11">AA19+AB19</f>
        <v>24460</v>
      </c>
      <c r="AE19" s="4" t="s">
        <v>16</v>
      </c>
      <c r="AF19" s="2">
        <f t="shared" si="5"/>
        <v>2985.9231280092977</v>
      </c>
      <c r="AG19" s="2">
        <f t="shared" si="0"/>
        <v>7640.5403404885274</v>
      </c>
      <c r="AH19" s="2">
        <f t="shared" si="0"/>
        <v>5499.5358649789032</v>
      </c>
      <c r="AI19" s="2" t="str">
        <f t="shared" si="0"/>
        <v>N.A.</v>
      </c>
      <c r="AJ19" s="2">
        <f t="shared" si="0"/>
        <v>11503.234624145787</v>
      </c>
      <c r="AK19" s="2">
        <f t="shared" si="0"/>
        <v>3612.573839662447</v>
      </c>
      <c r="AL19" s="2">
        <f t="shared" si="0"/>
        <v>1512.9465172814712</v>
      </c>
      <c r="AM19" s="2">
        <f t="shared" si="0"/>
        <v>3679.4129979035642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2313.1590254934213</v>
      </c>
      <c r="AQ19" s="13">
        <f t="shared" ref="AQ19" si="13">IFERROR(M19/AB19, "N.A.")</f>
        <v>6881.4048760991209</v>
      </c>
      <c r="AR19" s="14">
        <f t="shared" ref="AR19" si="14">IFERROR(N19/AC19, "N.A.")</f>
        <v>3247.7257563368767</v>
      </c>
    </row>
    <row r="20" spans="1:44" ht="15" customHeight="1" thickBot="1" x14ac:dyDescent="0.3">
      <c r="A20" s="5" t="s">
        <v>0</v>
      </c>
      <c r="B20" s="24">
        <f>B19+C19</f>
        <v>48951325</v>
      </c>
      <c r="C20" s="26"/>
      <c r="D20" s="24">
        <f>D19+E19</f>
        <v>2606780</v>
      </c>
      <c r="E20" s="26"/>
      <c r="F20" s="24">
        <f>F19+G19</f>
        <v>11812200.000000002</v>
      </c>
      <c r="G20" s="26"/>
      <c r="H20" s="24">
        <f>H19+I19</f>
        <v>16069066.999999998</v>
      </c>
      <c r="I20" s="26"/>
      <c r="J20" s="24">
        <f>J19+K19</f>
        <v>0</v>
      </c>
      <c r="K20" s="26"/>
      <c r="L20" s="24">
        <f>L19+M19</f>
        <v>79439372</v>
      </c>
      <c r="M20" s="25"/>
      <c r="N20" s="18">
        <f>B20+D20+F20+H20+J20</f>
        <v>79439372</v>
      </c>
      <c r="P20" s="5" t="s">
        <v>0</v>
      </c>
      <c r="Q20" s="24">
        <f>Q19+R19</f>
        <v>10076</v>
      </c>
      <c r="R20" s="26"/>
      <c r="S20" s="24">
        <f>S19+T19</f>
        <v>474</v>
      </c>
      <c r="T20" s="26"/>
      <c r="U20" s="24">
        <f>U19+V19</f>
        <v>1352</v>
      </c>
      <c r="V20" s="26"/>
      <c r="W20" s="24">
        <f>W19+X19</f>
        <v>9938</v>
      </c>
      <c r="X20" s="26"/>
      <c r="Y20" s="24">
        <f>Y19+Z19</f>
        <v>2620</v>
      </c>
      <c r="Z20" s="26"/>
      <c r="AA20" s="24">
        <f>AA19+AB19</f>
        <v>24460</v>
      </c>
      <c r="AB20" s="26"/>
      <c r="AC20" s="19">
        <f>Q20+S20+U20+W20+Y20</f>
        <v>24460</v>
      </c>
      <c r="AE20" s="5" t="s">
        <v>0</v>
      </c>
      <c r="AF20" s="27">
        <f>IFERROR(B20/Q20,"N.A.")</f>
        <v>4858.2101032155615</v>
      </c>
      <c r="AG20" s="28"/>
      <c r="AH20" s="27">
        <f>IFERROR(D20/S20,"N.A.")</f>
        <v>5499.5358649789032</v>
      </c>
      <c r="AI20" s="28"/>
      <c r="AJ20" s="27">
        <f>IFERROR(F20/U20,"N.A.")</f>
        <v>8736.834319526628</v>
      </c>
      <c r="AK20" s="28"/>
      <c r="AL20" s="27">
        <f>IFERROR(H20/W20,"N.A.")</f>
        <v>1616.9316763936404</v>
      </c>
      <c r="AM20" s="28"/>
      <c r="AN20" s="27">
        <f>IFERROR(J20/Y20,"N.A.")</f>
        <v>0</v>
      </c>
      <c r="AO20" s="28"/>
      <c r="AP20" s="27">
        <f>IFERROR(L20/AA20,"N.A.")</f>
        <v>3247.7257563368767</v>
      </c>
      <c r="AQ20" s="28"/>
      <c r="AR20" s="16">
        <f>IFERROR(N20/AC20, "N.A.")</f>
        <v>3247.7257563368767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5267070</v>
      </c>
      <c r="C27" s="2"/>
      <c r="D27" s="2">
        <v>996000</v>
      </c>
      <c r="E27" s="2"/>
      <c r="F27" s="2">
        <v>10099840.000000002</v>
      </c>
      <c r="G27" s="2"/>
      <c r="H27" s="2">
        <v>9287896.0000000019</v>
      </c>
      <c r="I27" s="2"/>
      <c r="J27" s="2">
        <v>0</v>
      </c>
      <c r="K27" s="2"/>
      <c r="L27" s="1">
        <f>B27+D27+F27+H27+J27</f>
        <v>25650806.000000004</v>
      </c>
      <c r="M27" s="13">
        <f>C27+E27+G27+I27+K27</f>
        <v>0</v>
      </c>
      <c r="N27" s="14">
        <f>L27+M27</f>
        <v>25650806.000000004</v>
      </c>
      <c r="P27" s="3" t="s">
        <v>12</v>
      </c>
      <c r="Q27" s="2">
        <v>1112</v>
      </c>
      <c r="R27" s="2">
        <v>0</v>
      </c>
      <c r="S27" s="2">
        <v>166</v>
      </c>
      <c r="T27" s="2">
        <v>0</v>
      </c>
      <c r="U27" s="2">
        <v>878</v>
      </c>
      <c r="V27" s="2">
        <v>0</v>
      </c>
      <c r="W27" s="2">
        <v>2741</v>
      </c>
      <c r="X27" s="2">
        <v>0</v>
      </c>
      <c r="Y27" s="2">
        <v>166</v>
      </c>
      <c r="Z27" s="2">
        <v>0</v>
      </c>
      <c r="AA27" s="1">
        <f>Q27+S27+U27+W27+Y27</f>
        <v>5063</v>
      </c>
      <c r="AB27" s="13">
        <f>R27+T27+V27+X27+Z27</f>
        <v>0</v>
      </c>
      <c r="AC27" s="14">
        <f>AA27+AB27</f>
        <v>5063</v>
      </c>
      <c r="AE27" s="3" t="s">
        <v>12</v>
      </c>
      <c r="AF27" s="2">
        <f>IFERROR(B27/Q27, "N.A.")</f>
        <v>4736.5737410071943</v>
      </c>
      <c r="AG27" s="2" t="str">
        <f t="shared" ref="AG27:AR31" si="15">IFERROR(C27/R27, "N.A.")</f>
        <v>N.A.</v>
      </c>
      <c r="AH27" s="2">
        <f t="shared" si="15"/>
        <v>6000</v>
      </c>
      <c r="AI27" s="2" t="str">
        <f t="shared" si="15"/>
        <v>N.A.</v>
      </c>
      <c r="AJ27" s="2">
        <f t="shared" si="15"/>
        <v>11503.234624145787</v>
      </c>
      <c r="AK27" s="2" t="str">
        <f t="shared" si="15"/>
        <v>N.A.</v>
      </c>
      <c r="AL27" s="2">
        <f t="shared" si="15"/>
        <v>3388.5063845311938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5066.3254987161772</v>
      </c>
      <c r="AQ27" s="13" t="str">
        <f t="shared" si="15"/>
        <v>N.A.</v>
      </c>
      <c r="AR27" s="14">
        <f t="shared" si="15"/>
        <v>5066.3254987161772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0</v>
      </c>
      <c r="M28" s="13">
        <f t="shared" si="16"/>
        <v>0</v>
      </c>
      <c r="N28" s="14">
        <f t="shared" ref="N28:N30" si="17"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0</v>
      </c>
      <c r="AB28" s="13">
        <f t="shared" si="18"/>
        <v>0</v>
      </c>
      <c r="AC28" s="14">
        <f t="shared" ref="AC28:AC30" si="19">AA28+AB28</f>
        <v>0</v>
      </c>
      <c r="AE28" s="3" t="s">
        <v>13</v>
      </c>
      <c r="AF28" s="2" t="str">
        <f t="shared" ref="AF28:AF31" si="20">IFERROR(B28/Q28, "N.A.")</f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3" t="str">
        <f t="shared" si="15"/>
        <v>N.A.</v>
      </c>
      <c r="AR28" s="14" t="str">
        <f t="shared" si="15"/>
        <v>N.A.</v>
      </c>
    </row>
    <row r="29" spans="1:44" ht="15" customHeight="1" thickBot="1" x14ac:dyDescent="0.3">
      <c r="A29" s="3" t="s">
        <v>14</v>
      </c>
      <c r="B29" s="2">
        <v>5211465.0000000009</v>
      </c>
      <c r="C29" s="2">
        <v>25194160</v>
      </c>
      <c r="D29" s="2">
        <v>1427600</v>
      </c>
      <c r="E29" s="2"/>
      <c r="F29" s="2"/>
      <c r="G29" s="2">
        <v>1570360</v>
      </c>
      <c r="H29" s="2"/>
      <c r="I29" s="2">
        <v>1263160</v>
      </c>
      <c r="J29" s="2">
        <v>0</v>
      </c>
      <c r="K29" s="2"/>
      <c r="L29" s="1">
        <f t="shared" si="16"/>
        <v>6639065.0000000009</v>
      </c>
      <c r="M29" s="13">
        <f t="shared" si="16"/>
        <v>28027680</v>
      </c>
      <c r="N29" s="14">
        <f t="shared" si="17"/>
        <v>34666745</v>
      </c>
      <c r="P29" s="3" t="s">
        <v>14</v>
      </c>
      <c r="Q29" s="2">
        <v>1714</v>
      </c>
      <c r="R29" s="2">
        <v>2936</v>
      </c>
      <c r="S29" s="2">
        <v>166</v>
      </c>
      <c r="T29" s="2">
        <v>0</v>
      </c>
      <c r="U29" s="2">
        <v>0</v>
      </c>
      <c r="V29" s="2">
        <v>332</v>
      </c>
      <c r="W29" s="2">
        <v>0</v>
      </c>
      <c r="X29" s="2">
        <v>334</v>
      </c>
      <c r="Y29" s="2">
        <v>143</v>
      </c>
      <c r="Z29" s="2">
        <v>0</v>
      </c>
      <c r="AA29" s="1">
        <f t="shared" si="18"/>
        <v>2023</v>
      </c>
      <c r="AB29" s="13">
        <f t="shared" si="18"/>
        <v>3602</v>
      </c>
      <c r="AC29" s="14">
        <f t="shared" si="19"/>
        <v>5625</v>
      </c>
      <c r="AE29" s="3" t="s">
        <v>14</v>
      </c>
      <c r="AF29" s="2">
        <f t="shared" si="20"/>
        <v>3040.5280046674452</v>
      </c>
      <c r="AG29" s="2">
        <f t="shared" si="15"/>
        <v>8581.1171662125344</v>
      </c>
      <c r="AH29" s="2">
        <f t="shared" si="15"/>
        <v>8600</v>
      </c>
      <c r="AI29" s="2" t="str">
        <f t="shared" si="15"/>
        <v>N.A.</v>
      </c>
      <c r="AJ29" s="2" t="str">
        <f t="shared" si="15"/>
        <v>N.A.</v>
      </c>
      <c r="AK29" s="2">
        <f t="shared" si="15"/>
        <v>4730</v>
      </c>
      <c r="AL29" s="2" t="str">
        <f t="shared" si="15"/>
        <v>N.A.</v>
      </c>
      <c r="AM29" s="2">
        <f t="shared" si="15"/>
        <v>3781.9161676646709</v>
      </c>
      <c r="AN29" s="2">
        <f t="shared" si="15"/>
        <v>0</v>
      </c>
      <c r="AO29" s="2" t="str">
        <f t="shared" si="15"/>
        <v>N.A.</v>
      </c>
      <c r="AP29" s="15">
        <f t="shared" si="15"/>
        <v>3281.7918932278799</v>
      </c>
      <c r="AQ29" s="13">
        <f t="shared" si="15"/>
        <v>7781.1438089950025</v>
      </c>
      <c r="AR29" s="14">
        <f t="shared" si="15"/>
        <v>6162.9768888888893</v>
      </c>
    </row>
    <row r="30" spans="1:44" ht="15" customHeight="1" thickBot="1" x14ac:dyDescent="0.3">
      <c r="A30" s="3" t="s">
        <v>15</v>
      </c>
      <c r="B30" s="2">
        <v>1256030</v>
      </c>
      <c r="C30" s="2"/>
      <c r="D30" s="2"/>
      <c r="E30" s="2"/>
      <c r="F30" s="2"/>
      <c r="G30" s="2">
        <v>142000</v>
      </c>
      <c r="H30" s="2">
        <v>1792693.9999999998</v>
      </c>
      <c r="I30" s="2"/>
      <c r="J30" s="2">
        <v>0</v>
      </c>
      <c r="K30" s="2"/>
      <c r="L30" s="1">
        <f t="shared" si="16"/>
        <v>3048724</v>
      </c>
      <c r="M30" s="13">
        <f t="shared" si="16"/>
        <v>142000</v>
      </c>
      <c r="N30" s="14">
        <f t="shared" si="17"/>
        <v>3190724</v>
      </c>
      <c r="P30" s="3" t="s">
        <v>15</v>
      </c>
      <c r="Q30" s="2">
        <v>335</v>
      </c>
      <c r="R30" s="2">
        <v>0</v>
      </c>
      <c r="S30" s="2">
        <v>0</v>
      </c>
      <c r="T30" s="2">
        <v>0</v>
      </c>
      <c r="U30" s="2">
        <v>0</v>
      </c>
      <c r="V30" s="2">
        <v>142</v>
      </c>
      <c r="W30" s="2">
        <v>3798</v>
      </c>
      <c r="X30" s="2">
        <v>0</v>
      </c>
      <c r="Y30" s="2">
        <v>1266</v>
      </c>
      <c r="Z30" s="2">
        <v>0</v>
      </c>
      <c r="AA30" s="1">
        <f t="shared" si="18"/>
        <v>5399</v>
      </c>
      <c r="AB30" s="13">
        <f t="shared" si="18"/>
        <v>142</v>
      </c>
      <c r="AC30" s="17">
        <f t="shared" si="19"/>
        <v>5541</v>
      </c>
      <c r="AE30" s="3" t="s">
        <v>15</v>
      </c>
      <c r="AF30" s="2">
        <f t="shared" si="20"/>
        <v>3749.3432835820895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1000</v>
      </c>
      <c r="AL30" s="2">
        <f t="shared" si="15"/>
        <v>472.01000526592935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564.68308946101126</v>
      </c>
      <c r="AQ30" s="13">
        <f t="shared" si="15"/>
        <v>1000</v>
      </c>
      <c r="AR30" s="14">
        <f t="shared" si="15"/>
        <v>575.8390182277567</v>
      </c>
    </row>
    <row r="31" spans="1:44" ht="15" customHeight="1" thickBot="1" x14ac:dyDescent="0.3">
      <c r="A31" s="4" t="s">
        <v>16</v>
      </c>
      <c r="B31" s="2">
        <v>11734565</v>
      </c>
      <c r="C31" s="2">
        <v>25194160</v>
      </c>
      <c r="D31" s="2">
        <v>2423600</v>
      </c>
      <c r="E31" s="2"/>
      <c r="F31" s="2">
        <v>10099840.000000002</v>
      </c>
      <c r="G31" s="2">
        <v>1712359.9999999998</v>
      </c>
      <c r="H31" s="2">
        <v>11080589.999999998</v>
      </c>
      <c r="I31" s="2">
        <v>1263160</v>
      </c>
      <c r="J31" s="2">
        <v>0</v>
      </c>
      <c r="K31" s="2"/>
      <c r="L31" s="1">
        <f t="shared" ref="L31" si="21">B31+D31+F31+H31+J31</f>
        <v>35338595</v>
      </c>
      <c r="M31" s="13">
        <f t="shared" ref="M31" si="22">C31+E31+G31+I31+K31</f>
        <v>28169680</v>
      </c>
      <c r="N31" s="17">
        <f t="shared" ref="N31" si="23">L31+M31</f>
        <v>63508275</v>
      </c>
      <c r="P31" s="4" t="s">
        <v>16</v>
      </c>
      <c r="Q31" s="2">
        <v>3161</v>
      </c>
      <c r="R31" s="2">
        <v>2936</v>
      </c>
      <c r="S31" s="2">
        <v>332</v>
      </c>
      <c r="T31" s="2">
        <v>0</v>
      </c>
      <c r="U31" s="2">
        <v>878</v>
      </c>
      <c r="V31" s="2">
        <v>474</v>
      </c>
      <c r="W31" s="2">
        <v>6539</v>
      </c>
      <c r="X31" s="2">
        <v>334</v>
      </c>
      <c r="Y31" s="2">
        <v>1575</v>
      </c>
      <c r="Z31" s="2">
        <v>0</v>
      </c>
      <c r="AA31" s="1">
        <f t="shared" ref="AA31" si="24">Q31+S31+U31+W31+Y31</f>
        <v>12485</v>
      </c>
      <c r="AB31" s="13">
        <f t="shared" ref="AB31" si="25">R31+T31+V31+X31+Z31</f>
        <v>3744</v>
      </c>
      <c r="AC31" s="14">
        <f t="shared" ref="AC31" si="26">AA31+AB31</f>
        <v>16229</v>
      </c>
      <c r="AE31" s="4" t="s">
        <v>16</v>
      </c>
      <c r="AF31" s="2">
        <f t="shared" si="20"/>
        <v>3712.2951597595697</v>
      </c>
      <c r="AG31" s="2">
        <f t="shared" si="15"/>
        <v>8581.1171662125344</v>
      </c>
      <c r="AH31" s="2">
        <f t="shared" si="15"/>
        <v>7300</v>
      </c>
      <c r="AI31" s="2" t="str">
        <f t="shared" si="15"/>
        <v>N.A.</v>
      </c>
      <c r="AJ31" s="2">
        <f t="shared" si="15"/>
        <v>11503.234624145787</v>
      </c>
      <c r="AK31" s="2">
        <f t="shared" si="15"/>
        <v>3612.573839662447</v>
      </c>
      <c r="AL31" s="2">
        <f t="shared" si="15"/>
        <v>1694.5389203242082</v>
      </c>
      <c r="AM31" s="2">
        <f t="shared" si="15"/>
        <v>3781.9161676646709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2830.4841810172206</v>
      </c>
      <c r="AQ31" s="13">
        <f t="shared" ref="AQ31" si="28">IFERROR(M31/AB31, "N.A.")</f>
        <v>7523.9529914529912</v>
      </c>
      <c r="AR31" s="14">
        <f t="shared" ref="AR31" si="29">IFERROR(N31/AC31, "N.A.")</f>
        <v>3913.2586727463181</v>
      </c>
    </row>
    <row r="32" spans="1:44" ht="15" customHeight="1" thickBot="1" x14ac:dyDescent="0.3">
      <c r="A32" s="5" t="s">
        <v>0</v>
      </c>
      <c r="B32" s="24">
        <f>B31+C31</f>
        <v>36928725</v>
      </c>
      <c r="C32" s="26"/>
      <c r="D32" s="24">
        <f>D31+E31</f>
        <v>2423600</v>
      </c>
      <c r="E32" s="26"/>
      <c r="F32" s="24">
        <f>F31+G31</f>
        <v>11812200.000000002</v>
      </c>
      <c r="G32" s="26"/>
      <c r="H32" s="24">
        <f>H31+I31</f>
        <v>12343749.999999998</v>
      </c>
      <c r="I32" s="26"/>
      <c r="J32" s="24">
        <f>J31+K31</f>
        <v>0</v>
      </c>
      <c r="K32" s="26"/>
      <c r="L32" s="24">
        <f>L31+M31</f>
        <v>63508275</v>
      </c>
      <c r="M32" s="25"/>
      <c r="N32" s="18">
        <f>B32+D32+F32+H32+J32</f>
        <v>63508275</v>
      </c>
      <c r="P32" s="5" t="s">
        <v>0</v>
      </c>
      <c r="Q32" s="24">
        <f>Q31+R31</f>
        <v>6097</v>
      </c>
      <c r="R32" s="26"/>
      <c r="S32" s="24">
        <f>S31+T31</f>
        <v>332</v>
      </c>
      <c r="T32" s="26"/>
      <c r="U32" s="24">
        <f>U31+V31</f>
        <v>1352</v>
      </c>
      <c r="V32" s="26"/>
      <c r="W32" s="24">
        <f>W31+X31</f>
        <v>6873</v>
      </c>
      <c r="X32" s="26"/>
      <c r="Y32" s="24">
        <f>Y31+Z31</f>
        <v>1575</v>
      </c>
      <c r="Z32" s="26"/>
      <c r="AA32" s="24">
        <f>AA31+AB31</f>
        <v>16229</v>
      </c>
      <c r="AB32" s="26"/>
      <c r="AC32" s="19">
        <f>Q32+S32+U32+W32+Y32</f>
        <v>16229</v>
      </c>
      <c r="AE32" s="5" t="s">
        <v>0</v>
      </c>
      <c r="AF32" s="27">
        <f>IFERROR(B32/Q32,"N.A.")</f>
        <v>6056.868131868132</v>
      </c>
      <c r="AG32" s="28"/>
      <c r="AH32" s="27">
        <f>IFERROR(D32/S32,"N.A.")</f>
        <v>7300</v>
      </c>
      <c r="AI32" s="28"/>
      <c r="AJ32" s="27">
        <f>IFERROR(F32/U32,"N.A.")</f>
        <v>8736.834319526628</v>
      </c>
      <c r="AK32" s="28"/>
      <c r="AL32" s="27">
        <f>IFERROR(H32/W32,"N.A.")</f>
        <v>1795.9770114942526</v>
      </c>
      <c r="AM32" s="28"/>
      <c r="AN32" s="27">
        <f>IFERROR(J32/Y32,"N.A.")</f>
        <v>0</v>
      </c>
      <c r="AO32" s="28"/>
      <c r="AP32" s="27">
        <f>IFERROR(L32/AA32,"N.A.")</f>
        <v>3913.2586727463181</v>
      </c>
      <c r="AQ32" s="28"/>
      <c r="AR32" s="16">
        <f>IFERROR(N32/AC32, "N.A.")</f>
        <v>3913.2586727463181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1251300</v>
      </c>
      <c r="C39" s="2"/>
      <c r="D39" s="2">
        <v>183180</v>
      </c>
      <c r="E39" s="2"/>
      <c r="F39" s="2"/>
      <c r="G39" s="2"/>
      <c r="H39" s="2">
        <v>3233396.9999999995</v>
      </c>
      <c r="I39" s="2"/>
      <c r="J39" s="2">
        <v>0</v>
      </c>
      <c r="K39" s="2"/>
      <c r="L39" s="1">
        <f>B39+D39+F39+H39+J39</f>
        <v>4667877</v>
      </c>
      <c r="M39" s="13">
        <f>C39+E39+G39+I39+K39</f>
        <v>0</v>
      </c>
      <c r="N39" s="14">
        <f>L39+M39</f>
        <v>4667877</v>
      </c>
      <c r="P39" s="3" t="s">
        <v>12</v>
      </c>
      <c r="Q39" s="2">
        <v>334</v>
      </c>
      <c r="R39" s="2">
        <v>0</v>
      </c>
      <c r="S39" s="2">
        <v>142</v>
      </c>
      <c r="T39" s="2">
        <v>0</v>
      </c>
      <c r="U39" s="2">
        <v>0</v>
      </c>
      <c r="V39" s="2">
        <v>0</v>
      </c>
      <c r="W39" s="2">
        <v>2922</v>
      </c>
      <c r="X39" s="2">
        <v>0</v>
      </c>
      <c r="Y39" s="2">
        <v>687</v>
      </c>
      <c r="Z39" s="2">
        <v>0</v>
      </c>
      <c r="AA39" s="1">
        <f>Q39+S39+U39+W39+Y39</f>
        <v>4085</v>
      </c>
      <c r="AB39" s="13">
        <f>R39+T39+V39+X39+Z39</f>
        <v>0</v>
      </c>
      <c r="AC39" s="14">
        <f>AA39+AB39</f>
        <v>4085</v>
      </c>
      <c r="AE39" s="3" t="s">
        <v>12</v>
      </c>
      <c r="AF39" s="2">
        <f>IFERROR(B39/Q39, "N.A.")</f>
        <v>3746.4071856287424</v>
      </c>
      <c r="AG39" s="2" t="str">
        <f t="shared" ref="AG39:AR43" si="30">IFERROR(C39/R39, "N.A.")</f>
        <v>N.A.</v>
      </c>
      <c r="AH39" s="2">
        <f t="shared" si="30"/>
        <v>1290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1106.5698151950717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1142.6871481028152</v>
      </c>
      <c r="AQ39" s="13" t="str">
        <f t="shared" si="30"/>
        <v>N.A.</v>
      </c>
      <c r="AR39" s="14">
        <f t="shared" si="30"/>
        <v>1142.6871481028152</v>
      </c>
    </row>
    <row r="40" spans="1:44" ht="15" customHeight="1" thickBot="1" x14ac:dyDescent="0.3">
      <c r="A40" s="3" t="s">
        <v>13</v>
      </c>
      <c r="B40" s="2">
        <v>2398330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2398330</v>
      </c>
      <c r="M40" s="13">
        <f t="shared" si="31"/>
        <v>0</v>
      </c>
      <c r="N40" s="14">
        <f t="shared" ref="N40:N42" si="32">L40+M40</f>
        <v>2398330</v>
      </c>
      <c r="P40" s="3" t="s">
        <v>13</v>
      </c>
      <c r="Q40" s="2">
        <v>1411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1411</v>
      </c>
      <c r="AB40" s="13">
        <f t="shared" si="33"/>
        <v>0</v>
      </c>
      <c r="AC40" s="14">
        <f t="shared" ref="AC40:AC42" si="34">AA40+AB40</f>
        <v>1411</v>
      </c>
      <c r="AE40" s="3" t="s">
        <v>13</v>
      </c>
      <c r="AF40" s="2">
        <f t="shared" ref="AF40:AF43" si="35">IFERROR(B40/Q40, "N.A.")</f>
        <v>1699.7377746279235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1699.7377746279235</v>
      </c>
      <c r="AQ40" s="13" t="str">
        <f t="shared" si="30"/>
        <v>N.A.</v>
      </c>
      <c r="AR40" s="14">
        <f t="shared" si="30"/>
        <v>1699.7377746279235</v>
      </c>
    </row>
    <row r="41" spans="1:44" ht="15" customHeight="1" thickBot="1" x14ac:dyDescent="0.3">
      <c r="A41" s="3" t="s">
        <v>14</v>
      </c>
      <c r="B41" s="2">
        <v>2600019.9999999995</v>
      </c>
      <c r="C41" s="2">
        <v>5772950</v>
      </c>
      <c r="D41" s="2"/>
      <c r="E41" s="2"/>
      <c r="F41" s="2"/>
      <c r="G41" s="2"/>
      <c r="H41" s="2"/>
      <c r="I41" s="2">
        <v>491920</v>
      </c>
      <c r="J41" s="2">
        <v>0</v>
      </c>
      <c r="K41" s="2"/>
      <c r="L41" s="1">
        <f t="shared" si="31"/>
        <v>2600019.9999999995</v>
      </c>
      <c r="M41" s="13">
        <f t="shared" si="31"/>
        <v>6264870</v>
      </c>
      <c r="N41" s="14">
        <f t="shared" si="32"/>
        <v>8864890</v>
      </c>
      <c r="P41" s="3" t="s">
        <v>14</v>
      </c>
      <c r="Q41" s="2">
        <v>1117</v>
      </c>
      <c r="R41" s="2">
        <v>1117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143</v>
      </c>
      <c r="Y41" s="2">
        <v>166</v>
      </c>
      <c r="Z41" s="2">
        <v>0</v>
      </c>
      <c r="AA41" s="1">
        <f t="shared" si="33"/>
        <v>1283</v>
      </c>
      <c r="AB41" s="13">
        <f t="shared" si="33"/>
        <v>1260</v>
      </c>
      <c r="AC41" s="14">
        <f t="shared" si="34"/>
        <v>2543</v>
      </c>
      <c r="AE41" s="3" t="s">
        <v>14</v>
      </c>
      <c r="AF41" s="2">
        <f t="shared" si="35"/>
        <v>2327.6812891674122</v>
      </c>
      <c r="AG41" s="2">
        <f t="shared" si="30"/>
        <v>5168.2632050134289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3440</v>
      </c>
      <c r="AN41" s="2">
        <f t="shared" si="30"/>
        <v>0</v>
      </c>
      <c r="AO41" s="2" t="str">
        <f t="shared" si="30"/>
        <v>N.A.</v>
      </c>
      <c r="AP41" s="15">
        <f t="shared" si="30"/>
        <v>2026.5159781761492</v>
      </c>
      <c r="AQ41" s="13">
        <f t="shared" si="30"/>
        <v>4972.1190476190477</v>
      </c>
      <c r="AR41" s="14">
        <f t="shared" si="30"/>
        <v>3485.9968541093199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192</v>
      </c>
      <c r="Z42" s="2">
        <v>0</v>
      </c>
      <c r="AA42" s="1">
        <f t="shared" si="33"/>
        <v>192</v>
      </c>
      <c r="AB42" s="13">
        <f t="shared" si="33"/>
        <v>0</v>
      </c>
      <c r="AC42" s="14">
        <f t="shared" si="34"/>
        <v>192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0</v>
      </c>
      <c r="AQ42" s="13" t="str">
        <f t="shared" si="30"/>
        <v>N.A.</v>
      </c>
      <c r="AR42" s="14">
        <f t="shared" si="30"/>
        <v>0</v>
      </c>
    </row>
    <row r="43" spans="1:44" ht="15" customHeight="1" thickBot="1" x14ac:dyDescent="0.3">
      <c r="A43" s="4" t="s">
        <v>16</v>
      </c>
      <c r="B43" s="2">
        <v>6249650</v>
      </c>
      <c r="C43" s="2">
        <v>5772950</v>
      </c>
      <c r="D43" s="2">
        <v>183180</v>
      </c>
      <c r="E43" s="2"/>
      <c r="F43" s="2"/>
      <c r="G43" s="2"/>
      <c r="H43" s="2">
        <v>3233396.9999999995</v>
      </c>
      <c r="I43" s="2">
        <v>491920</v>
      </c>
      <c r="J43" s="2">
        <v>0</v>
      </c>
      <c r="K43" s="2"/>
      <c r="L43" s="1">
        <f t="shared" ref="L43" si="36">B43+D43+F43+H43+J43</f>
        <v>9666227</v>
      </c>
      <c r="M43" s="13">
        <f t="shared" ref="M43" si="37">C43+E43+G43+I43+K43</f>
        <v>6264870</v>
      </c>
      <c r="N43" s="17">
        <f t="shared" ref="N43" si="38">L43+M43</f>
        <v>15931097</v>
      </c>
      <c r="P43" s="4" t="s">
        <v>16</v>
      </c>
      <c r="Q43" s="2">
        <v>2862</v>
      </c>
      <c r="R43" s="2">
        <v>1117</v>
      </c>
      <c r="S43" s="2">
        <v>142</v>
      </c>
      <c r="T43" s="2">
        <v>0</v>
      </c>
      <c r="U43" s="2">
        <v>0</v>
      </c>
      <c r="V43" s="2">
        <v>0</v>
      </c>
      <c r="W43" s="2">
        <v>2922</v>
      </c>
      <c r="X43" s="2">
        <v>143</v>
      </c>
      <c r="Y43" s="2">
        <v>1045</v>
      </c>
      <c r="Z43" s="2">
        <v>0</v>
      </c>
      <c r="AA43" s="1">
        <f t="shared" ref="AA43" si="39">Q43+S43+U43+W43+Y43</f>
        <v>6971</v>
      </c>
      <c r="AB43" s="13">
        <f t="shared" ref="AB43" si="40">R43+T43+V43+X43+Z43</f>
        <v>1260</v>
      </c>
      <c r="AC43" s="17">
        <f t="shared" ref="AC43" si="41">AA43+AB43</f>
        <v>8231</v>
      </c>
      <c r="AE43" s="4" t="s">
        <v>16</v>
      </c>
      <c r="AF43" s="2">
        <f t="shared" si="35"/>
        <v>2183.6652690426276</v>
      </c>
      <c r="AG43" s="2">
        <f t="shared" si="30"/>
        <v>5168.2632050134289</v>
      </c>
      <c r="AH43" s="2">
        <f t="shared" si="30"/>
        <v>1290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1106.5698151950717</v>
      </c>
      <c r="AM43" s="2">
        <f t="shared" si="30"/>
        <v>3440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1386.6341988236982</v>
      </c>
      <c r="AQ43" s="13">
        <f t="shared" ref="AQ43" si="43">IFERROR(M43/AB43, "N.A.")</f>
        <v>4972.1190476190477</v>
      </c>
      <c r="AR43" s="14">
        <f t="shared" ref="AR43" si="44">IFERROR(N43/AC43, "N.A.")</f>
        <v>1935.4995747782773</v>
      </c>
    </row>
    <row r="44" spans="1:44" ht="15" customHeight="1" thickBot="1" x14ac:dyDescent="0.3">
      <c r="A44" s="5" t="s">
        <v>0</v>
      </c>
      <c r="B44" s="24">
        <f>B43+C43</f>
        <v>12022600</v>
      </c>
      <c r="C44" s="26"/>
      <c r="D44" s="24">
        <f>D43+E43</f>
        <v>183180</v>
      </c>
      <c r="E44" s="26"/>
      <c r="F44" s="24">
        <f>F43+G43</f>
        <v>0</v>
      </c>
      <c r="G44" s="26"/>
      <c r="H44" s="24">
        <f>H43+I43</f>
        <v>3725316.9999999995</v>
      </c>
      <c r="I44" s="26"/>
      <c r="J44" s="24">
        <f>J43+K43</f>
        <v>0</v>
      </c>
      <c r="K44" s="26"/>
      <c r="L44" s="24">
        <f>L43+M43</f>
        <v>15931097</v>
      </c>
      <c r="M44" s="25"/>
      <c r="N44" s="18">
        <f>B44+D44+F44+H44+J44</f>
        <v>15931097</v>
      </c>
      <c r="P44" s="5" t="s">
        <v>0</v>
      </c>
      <c r="Q44" s="24">
        <f>Q43+R43</f>
        <v>3979</v>
      </c>
      <c r="R44" s="26"/>
      <c r="S44" s="24">
        <f>S43+T43</f>
        <v>142</v>
      </c>
      <c r="T44" s="26"/>
      <c r="U44" s="24">
        <f>U43+V43</f>
        <v>0</v>
      </c>
      <c r="V44" s="26"/>
      <c r="W44" s="24">
        <f>W43+X43</f>
        <v>3065</v>
      </c>
      <c r="X44" s="26"/>
      <c r="Y44" s="24">
        <f>Y43+Z43</f>
        <v>1045</v>
      </c>
      <c r="Z44" s="26"/>
      <c r="AA44" s="24">
        <f>AA43+AB43</f>
        <v>8231</v>
      </c>
      <c r="AB44" s="25"/>
      <c r="AC44" s="18">
        <f>Q44+S44+U44+W44+Y44</f>
        <v>8231</v>
      </c>
      <c r="AE44" s="5" t="s">
        <v>0</v>
      </c>
      <c r="AF44" s="27">
        <f>IFERROR(B44/Q44,"N.A.")</f>
        <v>3021.51294295049</v>
      </c>
      <c r="AG44" s="28"/>
      <c r="AH44" s="27">
        <f>IFERROR(D44/S44,"N.A.")</f>
        <v>1290</v>
      </c>
      <c r="AI44" s="28"/>
      <c r="AJ44" s="27" t="str">
        <f>IFERROR(F44/U44,"N.A.")</f>
        <v>N.A.</v>
      </c>
      <c r="AK44" s="28"/>
      <c r="AL44" s="27">
        <f>IFERROR(H44/W44,"N.A.")</f>
        <v>1215.437846655791</v>
      </c>
      <c r="AM44" s="28"/>
      <c r="AN44" s="27">
        <f>IFERROR(J44/Y44,"N.A.")</f>
        <v>0</v>
      </c>
      <c r="AO44" s="28"/>
      <c r="AP44" s="27">
        <f>IFERROR(L44/AA44,"N.A.")</f>
        <v>1935.4995747782773</v>
      </c>
      <c r="AQ44" s="28"/>
      <c r="AR44" s="16">
        <f>IFERROR(N44/AC44, "N.A.")</f>
        <v>1935.4995747782773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11308785</v>
      </c>
      <c r="C15" s="2"/>
      <c r="D15" s="2">
        <v>2842050.0000000005</v>
      </c>
      <c r="E15" s="2"/>
      <c r="F15" s="2">
        <v>7124519.9999999991</v>
      </c>
      <c r="G15" s="2"/>
      <c r="H15" s="2">
        <v>10632606.000000002</v>
      </c>
      <c r="I15" s="2"/>
      <c r="J15" s="2">
        <v>0</v>
      </c>
      <c r="K15" s="2"/>
      <c r="L15" s="1">
        <f>B15+D15+F15+H15+J15</f>
        <v>31907961</v>
      </c>
      <c r="M15" s="13">
        <f>C15+E15+G15+I15+K15</f>
        <v>0</v>
      </c>
      <c r="N15" s="14">
        <f>L15+M15</f>
        <v>31907961</v>
      </c>
      <c r="P15" s="3" t="s">
        <v>12</v>
      </c>
      <c r="Q15" s="2">
        <v>2662</v>
      </c>
      <c r="R15" s="2">
        <v>0</v>
      </c>
      <c r="S15" s="2">
        <v>546</v>
      </c>
      <c r="T15" s="2">
        <v>0</v>
      </c>
      <c r="U15" s="2">
        <v>714</v>
      </c>
      <c r="V15" s="2">
        <v>0</v>
      </c>
      <c r="W15" s="2">
        <v>3755</v>
      </c>
      <c r="X15" s="2">
        <v>0</v>
      </c>
      <c r="Y15" s="2">
        <v>201</v>
      </c>
      <c r="Z15" s="2">
        <v>0</v>
      </c>
      <c r="AA15" s="1">
        <f>Q15+S15+U15+W15+Y15</f>
        <v>7878</v>
      </c>
      <c r="AB15" s="13">
        <f>R15+T15+V15+X15+Z15</f>
        <v>0</v>
      </c>
      <c r="AC15" s="14">
        <f>AA15+AB15</f>
        <v>7878</v>
      </c>
      <c r="AE15" s="3" t="s">
        <v>12</v>
      </c>
      <c r="AF15" s="2">
        <f>IFERROR(B15/Q15, "N.A.")</f>
        <v>4248.2287753568744</v>
      </c>
      <c r="AG15" s="2" t="str">
        <f t="shared" ref="AG15:AR19" si="0">IFERROR(C15/R15, "N.A.")</f>
        <v>N.A.</v>
      </c>
      <c r="AH15" s="2">
        <f t="shared" si="0"/>
        <v>5205.2197802197807</v>
      </c>
      <c r="AI15" s="2" t="str">
        <f t="shared" si="0"/>
        <v>N.A.</v>
      </c>
      <c r="AJ15" s="2">
        <f t="shared" si="0"/>
        <v>9978.3193277310911</v>
      </c>
      <c r="AK15" s="2" t="str">
        <f t="shared" si="0"/>
        <v>N.A.</v>
      </c>
      <c r="AL15" s="2">
        <f t="shared" si="0"/>
        <v>2831.5861517976036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4050.2616146230007</v>
      </c>
      <c r="AQ15" s="13" t="str">
        <f t="shared" si="0"/>
        <v>N.A.</v>
      </c>
      <c r="AR15" s="14">
        <f t="shared" si="0"/>
        <v>4050.2616146230007</v>
      </c>
    </row>
    <row r="16" spans="1:44" ht="15" customHeight="1" thickBot="1" x14ac:dyDescent="0.3">
      <c r="A16" s="3" t="s">
        <v>13</v>
      </c>
      <c r="B16" s="2">
        <v>5713625.0000000009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5713625.0000000009</v>
      </c>
      <c r="M16" s="13">
        <f t="shared" si="1"/>
        <v>0</v>
      </c>
      <c r="N16" s="14">
        <f t="shared" ref="N16:N18" si="2">L16+M16</f>
        <v>5713625.0000000009</v>
      </c>
      <c r="P16" s="3" t="s">
        <v>13</v>
      </c>
      <c r="Q16" s="2">
        <v>1912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1912</v>
      </c>
      <c r="AB16" s="13">
        <f t="shared" si="3"/>
        <v>0</v>
      </c>
      <c r="AC16" s="14">
        <f t="shared" ref="AC16:AC18" si="4">AA16+AB16</f>
        <v>1912</v>
      </c>
      <c r="AE16" s="3" t="s">
        <v>13</v>
      </c>
      <c r="AF16" s="2">
        <f t="shared" ref="AF16:AF19" si="5">IFERROR(B16/Q16, "N.A.")</f>
        <v>2988.2975941422601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2988.2975941422601</v>
      </c>
      <c r="AQ16" s="13" t="str">
        <f t="shared" si="0"/>
        <v>N.A.</v>
      </c>
      <c r="AR16" s="14">
        <f t="shared" si="0"/>
        <v>2988.2975941422601</v>
      </c>
    </row>
    <row r="17" spans="1:44" ht="15" customHeight="1" thickBot="1" x14ac:dyDescent="0.3">
      <c r="A17" s="3" t="s">
        <v>14</v>
      </c>
      <c r="B17" s="2">
        <v>30048646.000000015</v>
      </c>
      <c r="C17" s="2">
        <v>21747210</v>
      </c>
      <c r="D17" s="2"/>
      <c r="E17" s="2"/>
      <c r="F17" s="2"/>
      <c r="G17" s="2">
        <v>3944999.9999999995</v>
      </c>
      <c r="H17" s="2"/>
      <c r="I17" s="2">
        <v>10783140</v>
      </c>
      <c r="J17" s="2">
        <v>0</v>
      </c>
      <c r="K17" s="2"/>
      <c r="L17" s="1">
        <f t="shared" si="1"/>
        <v>30048646.000000015</v>
      </c>
      <c r="M17" s="13">
        <f t="shared" si="1"/>
        <v>36475350</v>
      </c>
      <c r="N17" s="14">
        <f t="shared" si="2"/>
        <v>66523996.000000015</v>
      </c>
      <c r="P17" s="3" t="s">
        <v>14</v>
      </c>
      <c r="Q17" s="2">
        <v>6263</v>
      </c>
      <c r="R17" s="2">
        <v>3425</v>
      </c>
      <c r="S17" s="2">
        <v>0</v>
      </c>
      <c r="T17" s="2">
        <v>0</v>
      </c>
      <c r="U17" s="2">
        <v>0</v>
      </c>
      <c r="V17" s="2">
        <v>1134</v>
      </c>
      <c r="W17" s="2">
        <v>0</v>
      </c>
      <c r="X17" s="2">
        <v>1276</v>
      </c>
      <c r="Y17" s="2">
        <v>398</v>
      </c>
      <c r="Z17" s="2">
        <v>0</v>
      </c>
      <c r="AA17" s="1">
        <f t="shared" si="3"/>
        <v>6661</v>
      </c>
      <c r="AB17" s="13">
        <f t="shared" si="3"/>
        <v>5835</v>
      </c>
      <c r="AC17" s="14">
        <f t="shared" si="4"/>
        <v>12496</v>
      </c>
      <c r="AE17" s="3" t="s">
        <v>14</v>
      </c>
      <c r="AF17" s="2">
        <f t="shared" si="5"/>
        <v>4797.8039278301158</v>
      </c>
      <c r="AG17" s="2">
        <f t="shared" si="0"/>
        <v>6349.5503649635039</v>
      </c>
      <c r="AH17" s="2" t="str">
        <f t="shared" si="0"/>
        <v>N.A.</v>
      </c>
      <c r="AI17" s="2" t="str">
        <f t="shared" si="0"/>
        <v>N.A.</v>
      </c>
      <c r="AJ17" s="2" t="str">
        <f t="shared" si="0"/>
        <v>N.A.</v>
      </c>
      <c r="AK17" s="2">
        <f t="shared" si="0"/>
        <v>3478.8359788359785</v>
      </c>
      <c r="AL17" s="2" t="str">
        <f t="shared" si="0"/>
        <v>N.A.</v>
      </c>
      <c r="AM17" s="2">
        <f t="shared" si="0"/>
        <v>8450.7366771159868</v>
      </c>
      <c r="AN17" s="2">
        <f t="shared" si="0"/>
        <v>0</v>
      </c>
      <c r="AO17" s="2" t="str">
        <f t="shared" si="0"/>
        <v>N.A.</v>
      </c>
      <c r="AP17" s="15">
        <f t="shared" si="0"/>
        <v>4511.1313616574107</v>
      </c>
      <c r="AQ17" s="13">
        <f t="shared" si="0"/>
        <v>6251.1311053984573</v>
      </c>
      <c r="AR17" s="14">
        <f t="shared" si="0"/>
        <v>5323.6232394366207</v>
      </c>
    </row>
    <row r="18" spans="1:44" ht="15" customHeight="1" thickBot="1" x14ac:dyDescent="0.3">
      <c r="A18" s="3" t="s">
        <v>15</v>
      </c>
      <c r="B18" s="2">
        <v>650160</v>
      </c>
      <c r="C18" s="2"/>
      <c r="D18" s="2">
        <v>2635880</v>
      </c>
      <c r="E18" s="2"/>
      <c r="F18" s="2"/>
      <c r="G18" s="2">
        <v>1909200</v>
      </c>
      <c r="H18" s="2">
        <v>2043900</v>
      </c>
      <c r="I18" s="2"/>
      <c r="J18" s="2">
        <v>0</v>
      </c>
      <c r="K18" s="2"/>
      <c r="L18" s="1">
        <f t="shared" si="1"/>
        <v>5329940</v>
      </c>
      <c r="M18" s="13">
        <f t="shared" si="1"/>
        <v>1909200</v>
      </c>
      <c r="N18" s="14">
        <f t="shared" si="2"/>
        <v>7239140</v>
      </c>
      <c r="P18" s="3" t="s">
        <v>15</v>
      </c>
      <c r="Q18" s="2">
        <v>168</v>
      </c>
      <c r="R18" s="2">
        <v>0</v>
      </c>
      <c r="S18" s="2">
        <v>444</v>
      </c>
      <c r="T18" s="2">
        <v>0</v>
      </c>
      <c r="U18" s="2">
        <v>0</v>
      </c>
      <c r="V18" s="2">
        <v>148</v>
      </c>
      <c r="W18" s="2">
        <v>3125</v>
      </c>
      <c r="X18" s="2">
        <v>0</v>
      </c>
      <c r="Y18" s="2">
        <v>380</v>
      </c>
      <c r="Z18" s="2">
        <v>0</v>
      </c>
      <c r="AA18" s="1">
        <f t="shared" si="3"/>
        <v>4117</v>
      </c>
      <c r="AB18" s="13">
        <f t="shared" si="3"/>
        <v>148</v>
      </c>
      <c r="AC18" s="17">
        <f t="shared" si="4"/>
        <v>4265</v>
      </c>
      <c r="AE18" s="3" t="s">
        <v>15</v>
      </c>
      <c r="AF18" s="2">
        <f t="shared" si="5"/>
        <v>3870</v>
      </c>
      <c r="AG18" s="2" t="str">
        <f t="shared" si="0"/>
        <v>N.A.</v>
      </c>
      <c r="AH18" s="2">
        <f t="shared" si="0"/>
        <v>5936.666666666667</v>
      </c>
      <c r="AI18" s="2" t="str">
        <f t="shared" si="0"/>
        <v>N.A.</v>
      </c>
      <c r="AJ18" s="2" t="str">
        <f t="shared" si="0"/>
        <v>N.A.</v>
      </c>
      <c r="AK18" s="2">
        <f t="shared" si="0"/>
        <v>12900</v>
      </c>
      <c r="AL18" s="2">
        <f t="shared" si="0"/>
        <v>654.048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1294.6174398834103</v>
      </c>
      <c r="AQ18" s="13">
        <f t="shared" si="0"/>
        <v>12900</v>
      </c>
      <c r="AR18" s="14">
        <f t="shared" si="0"/>
        <v>1697.3364595545136</v>
      </c>
    </row>
    <row r="19" spans="1:44" ht="15" customHeight="1" thickBot="1" x14ac:dyDescent="0.3">
      <c r="A19" s="4" t="s">
        <v>16</v>
      </c>
      <c r="B19" s="2">
        <v>47721215.99999997</v>
      </c>
      <c r="C19" s="2">
        <v>21747210</v>
      </c>
      <c r="D19" s="2">
        <v>5477930</v>
      </c>
      <c r="E19" s="2"/>
      <c r="F19" s="2">
        <v>7124519.9999999991</v>
      </c>
      <c r="G19" s="2">
        <v>5854200.0000000009</v>
      </c>
      <c r="H19" s="2">
        <v>12676505.999999996</v>
      </c>
      <c r="I19" s="2">
        <v>10783140</v>
      </c>
      <c r="J19" s="2">
        <v>0</v>
      </c>
      <c r="K19" s="2"/>
      <c r="L19" s="1">
        <f t="shared" ref="L19" si="6">B19+D19+F19+H19+J19</f>
        <v>73000171.99999997</v>
      </c>
      <c r="M19" s="13">
        <f t="shared" ref="M19" si="7">C19+E19+G19+I19+K19</f>
        <v>38384550</v>
      </c>
      <c r="N19" s="17">
        <f t="shared" ref="N19" si="8">L19+M19</f>
        <v>111384721.99999997</v>
      </c>
      <c r="P19" s="4" t="s">
        <v>16</v>
      </c>
      <c r="Q19" s="2">
        <v>11005</v>
      </c>
      <c r="R19" s="2">
        <v>3425</v>
      </c>
      <c r="S19" s="2">
        <v>990</v>
      </c>
      <c r="T19" s="2">
        <v>0</v>
      </c>
      <c r="U19" s="2">
        <v>714</v>
      </c>
      <c r="V19" s="2">
        <v>1282</v>
      </c>
      <c r="W19" s="2">
        <v>6880</v>
      </c>
      <c r="X19" s="2">
        <v>1276</v>
      </c>
      <c r="Y19" s="2">
        <v>979</v>
      </c>
      <c r="Z19" s="2">
        <v>0</v>
      </c>
      <c r="AA19" s="1">
        <f t="shared" ref="AA19" si="9">Q19+S19+U19+W19+Y19</f>
        <v>20568</v>
      </c>
      <c r="AB19" s="13">
        <f t="shared" ref="AB19" si="10">R19+T19+V19+X19+Z19</f>
        <v>5983</v>
      </c>
      <c r="AC19" s="14">
        <f t="shared" ref="AC19" si="11">AA19+AB19</f>
        <v>26551</v>
      </c>
      <c r="AE19" s="4" t="s">
        <v>16</v>
      </c>
      <c r="AF19" s="2">
        <f t="shared" si="5"/>
        <v>4336.3213084961353</v>
      </c>
      <c r="AG19" s="2">
        <f t="shared" si="0"/>
        <v>6349.5503649635039</v>
      </c>
      <c r="AH19" s="2">
        <f t="shared" si="0"/>
        <v>5533.2626262626263</v>
      </c>
      <c r="AI19" s="2" t="str">
        <f t="shared" si="0"/>
        <v>N.A.</v>
      </c>
      <c r="AJ19" s="2">
        <f t="shared" si="0"/>
        <v>9978.3193277310911</v>
      </c>
      <c r="AK19" s="2">
        <f t="shared" si="0"/>
        <v>4566.4586583463342</v>
      </c>
      <c r="AL19" s="2">
        <f t="shared" si="0"/>
        <v>1842.5154069767436</v>
      </c>
      <c r="AM19" s="2">
        <f t="shared" si="0"/>
        <v>8450.7366771159868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3549.211007390119</v>
      </c>
      <c r="AQ19" s="13">
        <f t="shared" ref="AQ19" si="13">IFERROR(M19/AB19, "N.A.")</f>
        <v>6415.6025405315058</v>
      </c>
      <c r="AR19" s="14">
        <f t="shared" ref="AR19" si="14">IFERROR(N19/AC19, "N.A.")</f>
        <v>4195.1234228465964</v>
      </c>
    </row>
    <row r="20" spans="1:44" ht="15" customHeight="1" thickBot="1" x14ac:dyDescent="0.3">
      <c r="A20" s="5" t="s">
        <v>0</v>
      </c>
      <c r="B20" s="24">
        <f>B19+C19</f>
        <v>69468425.99999997</v>
      </c>
      <c r="C20" s="26"/>
      <c r="D20" s="24">
        <f>D19+E19</f>
        <v>5477930</v>
      </c>
      <c r="E20" s="26"/>
      <c r="F20" s="24">
        <f>F19+G19</f>
        <v>12978720</v>
      </c>
      <c r="G20" s="26"/>
      <c r="H20" s="24">
        <f>H19+I19</f>
        <v>23459645.999999996</v>
      </c>
      <c r="I20" s="26"/>
      <c r="J20" s="24">
        <f>J19+K19</f>
        <v>0</v>
      </c>
      <c r="K20" s="26"/>
      <c r="L20" s="24">
        <f>L19+M19</f>
        <v>111384721.99999997</v>
      </c>
      <c r="M20" s="25"/>
      <c r="N20" s="18">
        <f>B20+D20+F20+H20+J20</f>
        <v>111384721.99999997</v>
      </c>
      <c r="P20" s="5" t="s">
        <v>0</v>
      </c>
      <c r="Q20" s="24">
        <f>Q19+R19</f>
        <v>14430</v>
      </c>
      <c r="R20" s="26"/>
      <c r="S20" s="24">
        <f>S19+T19</f>
        <v>990</v>
      </c>
      <c r="T20" s="26"/>
      <c r="U20" s="24">
        <f>U19+V19</f>
        <v>1996</v>
      </c>
      <c r="V20" s="26"/>
      <c r="W20" s="24">
        <f>W19+X19</f>
        <v>8156</v>
      </c>
      <c r="X20" s="26"/>
      <c r="Y20" s="24">
        <f>Y19+Z19</f>
        <v>979</v>
      </c>
      <c r="Z20" s="26"/>
      <c r="AA20" s="24">
        <f>AA19+AB19</f>
        <v>26551</v>
      </c>
      <c r="AB20" s="26"/>
      <c r="AC20" s="19">
        <f>Q20+S20+U20+W20+Y20</f>
        <v>26551</v>
      </c>
      <c r="AE20" s="5" t="s">
        <v>0</v>
      </c>
      <c r="AF20" s="27">
        <f>IFERROR(B20/Q20,"N.A.")</f>
        <v>4814.1667359667335</v>
      </c>
      <c r="AG20" s="28"/>
      <c r="AH20" s="27">
        <f>IFERROR(D20/S20,"N.A.")</f>
        <v>5533.2626262626263</v>
      </c>
      <c r="AI20" s="28"/>
      <c r="AJ20" s="27">
        <f>IFERROR(F20/U20,"N.A.")</f>
        <v>6502.3647294589182</v>
      </c>
      <c r="AK20" s="28"/>
      <c r="AL20" s="27">
        <f>IFERROR(H20/W20,"N.A.")</f>
        <v>2876.3666012751346</v>
      </c>
      <c r="AM20" s="28"/>
      <c r="AN20" s="27">
        <f>IFERROR(J20/Y20,"N.A.")</f>
        <v>0</v>
      </c>
      <c r="AO20" s="28"/>
      <c r="AP20" s="27">
        <f>IFERROR(L20/AA20,"N.A.")</f>
        <v>4195.1234228465964</v>
      </c>
      <c r="AQ20" s="28"/>
      <c r="AR20" s="16">
        <f>IFERROR(N20/AC20, "N.A.")</f>
        <v>4195.1234228465964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11308785</v>
      </c>
      <c r="C27" s="2"/>
      <c r="D27" s="2">
        <v>2842050.0000000005</v>
      </c>
      <c r="E27" s="2"/>
      <c r="F27" s="2">
        <v>7124519.9999999991</v>
      </c>
      <c r="G27" s="2"/>
      <c r="H27" s="2">
        <v>7964530.0000000009</v>
      </c>
      <c r="I27" s="2"/>
      <c r="J27" s="2"/>
      <c r="K27" s="2"/>
      <c r="L27" s="1">
        <f>B27+D27+F27+H27+J27</f>
        <v>29239885</v>
      </c>
      <c r="M27" s="13">
        <f>C27+E27+G27+I27+K27</f>
        <v>0</v>
      </c>
      <c r="N27" s="14">
        <f>L27+M27</f>
        <v>29239885</v>
      </c>
      <c r="P27" s="3" t="s">
        <v>12</v>
      </c>
      <c r="Q27" s="2">
        <v>2662</v>
      </c>
      <c r="R27" s="2">
        <v>0</v>
      </c>
      <c r="S27" s="2">
        <v>546</v>
      </c>
      <c r="T27" s="2">
        <v>0</v>
      </c>
      <c r="U27" s="2">
        <v>714</v>
      </c>
      <c r="V27" s="2">
        <v>0</v>
      </c>
      <c r="W27" s="2">
        <v>2106</v>
      </c>
      <c r="X27" s="2">
        <v>0</v>
      </c>
      <c r="Y27" s="2">
        <v>0</v>
      </c>
      <c r="Z27" s="2">
        <v>0</v>
      </c>
      <c r="AA27" s="1">
        <f>Q27+S27+U27+W27+Y27</f>
        <v>6028</v>
      </c>
      <c r="AB27" s="13">
        <f>R27+T27+V27+X27+Z27</f>
        <v>0</v>
      </c>
      <c r="AC27" s="14">
        <f>AA27+AB27</f>
        <v>6028</v>
      </c>
      <c r="AE27" s="3" t="s">
        <v>12</v>
      </c>
      <c r="AF27" s="2">
        <f>IFERROR(B27/Q27, "N.A.")</f>
        <v>4248.2287753568744</v>
      </c>
      <c r="AG27" s="2" t="str">
        <f t="shared" ref="AG27:AR31" si="15">IFERROR(C27/R27, "N.A.")</f>
        <v>N.A.</v>
      </c>
      <c r="AH27" s="2">
        <f t="shared" si="15"/>
        <v>5205.2197802197807</v>
      </c>
      <c r="AI27" s="2" t="str">
        <f t="shared" si="15"/>
        <v>N.A.</v>
      </c>
      <c r="AJ27" s="2">
        <f t="shared" si="15"/>
        <v>9978.3193277310911</v>
      </c>
      <c r="AK27" s="2" t="str">
        <f t="shared" si="15"/>
        <v>N.A.</v>
      </c>
      <c r="AL27" s="2">
        <f t="shared" si="15"/>
        <v>3781.8281101614439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4850.6776708692769</v>
      </c>
      <c r="AQ27" s="13" t="str">
        <f t="shared" si="15"/>
        <v>N.A.</v>
      </c>
      <c r="AR27" s="14">
        <f t="shared" si="15"/>
        <v>4850.6776708692769</v>
      </c>
    </row>
    <row r="28" spans="1:44" ht="15" customHeight="1" thickBot="1" x14ac:dyDescent="0.3">
      <c r="A28" s="3" t="s">
        <v>13</v>
      </c>
      <c r="B28" s="2">
        <v>1324400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1324400</v>
      </c>
      <c r="M28" s="13">
        <f t="shared" si="16"/>
        <v>0</v>
      </c>
      <c r="N28" s="14">
        <f t="shared" ref="N28:N30" si="17">L28+M28</f>
        <v>1324400</v>
      </c>
      <c r="P28" s="3" t="s">
        <v>13</v>
      </c>
      <c r="Q28" s="2">
        <v>316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316</v>
      </c>
      <c r="AB28" s="13">
        <f t="shared" si="18"/>
        <v>0</v>
      </c>
      <c r="AC28" s="14">
        <f t="shared" ref="AC28:AC30" si="19">AA28+AB28</f>
        <v>316</v>
      </c>
      <c r="AE28" s="3" t="s">
        <v>13</v>
      </c>
      <c r="AF28" s="2">
        <f t="shared" ref="AF28:AF31" si="20">IFERROR(B28/Q28, "N.A.")</f>
        <v>4191.1392405063289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4191.1392405063289</v>
      </c>
      <c r="AQ28" s="13" t="str">
        <f t="shared" si="15"/>
        <v>N.A.</v>
      </c>
      <c r="AR28" s="14">
        <f t="shared" si="15"/>
        <v>4191.1392405063289</v>
      </c>
    </row>
    <row r="29" spans="1:44" ht="15" customHeight="1" thickBot="1" x14ac:dyDescent="0.3">
      <c r="A29" s="3" t="s">
        <v>14</v>
      </c>
      <c r="B29" s="2">
        <v>20101080.000000004</v>
      </c>
      <c r="C29" s="2">
        <v>14299210</v>
      </c>
      <c r="D29" s="2"/>
      <c r="E29" s="2"/>
      <c r="F29" s="2"/>
      <c r="G29" s="2">
        <v>3944999.9999999995</v>
      </c>
      <c r="H29" s="2"/>
      <c r="I29" s="2">
        <v>8651800</v>
      </c>
      <c r="J29" s="2"/>
      <c r="K29" s="2"/>
      <c r="L29" s="1">
        <f t="shared" si="16"/>
        <v>20101080.000000004</v>
      </c>
      <c r="M29" s="13">
        <f t="shared" si="16"/>
        <v>26896010</v>
      </c>
      <c r="N29" s="14">
        <f t="shared" si="17"/>
        <v>46997090</v>
      </c>
      <c r="P29" s="3" t="s">
        <v>14</v>
      </c>
      <c r="Q29" s="2">
        <v>3940</v>
      </c>
      <c r="R29" s="2">
        <v>2326</v>
      </c>
      <c r="S29" s="2">
        <v>0</v>
      </c>
      <c r="T29" s="2">
        <v>0</v>
      </c>
      <c r="U29" s="2">
        <v>0</v>
      </c>
      <c r="V29" s="2">
        <v>838</v>
      </c>
      <c r="W29" s="2">
        <v>0</v>
      </c>
      <c r="X29" s="2">
        <v>730</v>
      </c>
      <c r="Y29" s="2">
        <v>0</v>
      </c>
      <c r="Z29" s="2">
        <v>0</v>
      </c>
      <c r="AA29" s="1">
        <f t="shared" si="18"/>
        <v>3940</v>
      </c>
      <c r="AB29" s="13">
        <f t="shared" si="18"/>
        <v>3894</v>
      </c>
      <c r="AC29" s="14">
        <f t="shared" si="19"/>
        <v>7834</v>
      </c>
      <c r="AE29" s="3" t="s">
        <v>14</v>
      </c>
      <c r="AF29" s="2">
        <f t="shared" si="20"/>
        <v>5101.7969543147219</v>
      </c>
      <c r="AG29" s="2">
        <f t="shared" si="15"/>
        <v>6147.5537403267408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4707.6372315035796</v>
      </c>
      <c r="AL29" s="2" t="str">
        <f t="shared" si="15"/>
        <v>N.A.</v>
      </c>
      <c r="AM29" s="2">
        <f t="shared" si="15"/>
        <v>11851.780821917808</v>
      </c>
      <c r="AN29" s="2" t="str">
        <f t="shared" si="15"/>
        <v>N.A.</v>
      </c>
      <c r="AO29" s="2" t="str">
        <f t="shared" si="15"/>
        <v>N.A.</v>
      </c>
      <c r="AP29" s="15">
        <f t="shared" si="15"/>
        <v>5101.7969543147219</v>
      </c>
      <c r="AQ29" s="13">
        <f t="shared" si="15"/>
        <v>6907.039034411916</v>
      </c>
      <c r="AR29" s="14">
        <f t="shared" si="15"/>
        <v>5999.1179474087312</v>
      </c>
    </row>
    <row r="30" spans="1:44" ht="15" customHeight="1" thickBot="1" x14ac:dyDescent="0.3">
      <c r="A30" s="3" t="s">
        <v>15</v>
      </c>
      <c r="B30" s="2">
        <v>650160</v>
      </c>
      <c r="C30" s="2"/>
      <c r="D30" s="2">
        <v>2635880</v>
      </c>
      <c r="E30" s="2"/>
      <c r="F30" s="2"/>
      <c r="G30" s="2">
        <v>1909200</v>
      </c>
      <c r="H30" s="2">
        <v>2043900</v>
      </c>
      <c r="I30" s="2"/>
      <c r="J30" s="2">
        <v>0</v>
      </c>
      <c r="K30" s="2"/>
      <c r="L30" s="1">
        <f t="shared" si="16"/>
        <v>5329940</v>
      </c>
      <c r="M30" s="13">
        <f t="shared" si="16"/>
        <v>1909200</v>
      </c>
      <c r="N30" s="14">
        <f t="shared" si="17"/>
        <v>7239140</v>
      </c>
      <c r="P30" s="3" t="s">
        <v>15</v>
      </c>
      <c r="Q30" s="2">
        <v>168</v>
      </c>
      <c r="R30" s="2">
        <v>0</v>
      </c>
      <c r="S30" s="2">
        <v>444</v>
      </c>
      <c r="T30" s="2">
        <v>0</v>
      </c>
      <c r="U30" s="2">
        <v>0</v>
      </c>
      <c r="V30" s="2">
        <v>148</v>
      </c>
      <c r="W30" s="2">
        <v>3125</v>
      </c>
      <c r="X30" s="2">
        <v>0</v>
      </c>
      <c r="Y30" s="2">
        <v>380</v>
      </c>
      <c r="Z30" s="2">
        <v>0</v>
      </c>
      <c r="AA30" s="1">
        <f t="shared" si="18"/>
        <v>4117</v>
      </c>
      <c r="AB30" s="13">
        <f t="shared" si="18"/>
        <v>148</v>
      </c>
      <c r="AC30" s="17">
        <f t="shared" si="19"/>
        <v>4265</v>
      </c>
      <c r="AE30" s="3" t="s">
        <v>15</v>
      </c>
      <c r="AF30" s="2">
        <f t="shared" si="20"/>
        <v>3870</v>
      </c>
      <c r="AG30" s="2" t="str">
        <f t="shared" si="15"/>
        <v>N.A.</v>
      </c>
      <c r="AH30" s="2">
        <f t="shared" si="15"/>
        <v>5936.666666666667</v>
      </c>
      <c r="AI30" s="2" t="str">
        <f t="shared" si="15"/>
        <v>N.A.</v>
      </c>
      <c r="AJ30" s="2" t="str">
        <f t="shared" si="15"/>
        <v>N.A.</v>
      </c>
      <c r="AK30" s="2">
        <f t="shared" si="15"/>
        <v>12900</v>
      </c>
      <c r="AL30" s="2">
        <f t="shared" si="15"/>
        <v>654.048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1294.6174398834103</v>
      </c>
      <c r="AQ30" s="13">
        <f t="shared" si="15"/>
        <v>12900</v>
      </c>
      <c r="AR30" s="14">
        <f t="shared" si="15"/>
        <v>1697.3364595545136</v>
      </c>
    </row>
    <row r="31" spans="1:44" ht="15" customHeight="1" thickBot="1" x14ac:dyDescent="0.3">
      <c r="A31" s="4" t="s">
        <v>16</v>
      </c>
      <c r="B31" s="2">
        <v>33384425.000000007</v>
      </c>
      <c r="C31" s="2">
        <v>14299210</v>
      </c>
      <c r="D31" s="2">
        <v>5477930</v>
      </c>
      <c r="E31" s="2"/>
      <c r="F31" s="2">
        <v>7124519.9999999991</v>
      </c>
      <c r="G31" s="2">
        <v>5854200</v>
      </c>
      <c r="H31" s="2">
        <v>10008430</v>
      </c>
      <c r="I31" s="2">
        <v>8651800</v>
      </c>
      <c r="J31" s="2">
        <v>0</v>
      </c>
      <c r="K31" s="2"/>
      <c r="L31" s="1">
        <f t="shared" ref="L31" si="21">B31+D31+F31+H31+J31</f>
        <v>55995305.000000007</v>
      </c>
      <c r="M31" s="13">
        <f t="shared" ref="M31" si="22">C31+E31+G31+I31+K31</f>
        <v>28805210</v>
      </c>
      <c r="N31" s="17">
        <f t="shared" ref="N31" si="23">L31+M31</f>
        <v>84800515</v>
      </c>
      <c r="P31" s="4" t="s">
        <v>16</v>
      </c>
      <c r="Q31" s="2">
        <v>7086</v>
      </c>
      <c r="R31" s="2">
        <v>2326</v>
      </c>
      <c r="S31" s="2">
        <v>990</v>
      </c>
      <c r="T31" s="2">
        <v>0</v>
      </c>
      <c r="U31" s="2">
        <v>714</v>
      </c>
      <c r="V31" s="2">
        <v>986</v>
      </c>
      <c r="W31" s="2">
        <v>5231</v>
      </c>
      <c r="X31" s="2">
        <v>730</v>
      </c>
      <c r="Y31" s="2">
        <v>380</v>
      </c>
      <c r="Z31" s="2">
        <v>0</v>
      </c>
      <c r="AA31" s="1">
        <f t="shared" ref="AA31" si="24">Q31+S31+U31+W31+Y31</f>
        <v>14401</v>
      </c>
      <c r="AB31" s="13">
        <f t="shared" ref="AB31" si="25">R31+T31+V31+X31+Z31</f>
        <v>4042</v>
      </c>
      <c r="AC31" s="14">
        <f t="shared" ref="AC31" si="26">AA31+AB31</f>
        <v>18443</v>
      </c>
      <c r="AE31" s="4" t="s">
        <v>16</v>
      </c>
      <c r="AF31" s="2">
        <f t="shared" si="20"/>
        <v>4711.321620095965</v>
      </c>
      <c r="AG31" s="2">
        <f t="shared" si="15"/>
        <v>6147.5537403267408</v>
      </c>
      <c r="AH31" s="2">
        <f t="shared" si="15"/>
        <v>5533.2626262626263</v>
      </c>
      <c r="AI31" s="2" t="str">
        <f t="shared" si="15"/>
        <v>N.A.</v>
      </c>
      <c r="AJ31" s="2">
        <f t="shared" si="15"/>
        <v>9978.3193277310911</v>
      </c>
      <c r="AK31" s="2">
        <f t="shared" si="15"/>
        <v>5937.3225152129817</v>
      </c>
      <c r="AL31" s="2">
        <f t="shared" si="15"/>
        <v>1913.2919135920474</v>
      </c>
      <c r="AM31" s="2">
        <f t="shared" si="15"/>
        <v>11851.780821917808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3888.2928268870223</v>
      </c>
      <c r="AQ31" s="13">
        <f t="shared" ref="AQ31" si="28">IFERROR(M31/AB31, "N.A.")</f>
        <v>7126.4745175655617</v>
      </c>
      <c r="AR31" s="14">
        <f t="shared" ref="AR31" si="29">IFERROR(N31/AC31, "N.A.")</f>
        <v>4597.9783657756334</v>
      </c>
    </row>
    <row r="32" spans="1:44" ht="15" customHeight="1" thickBot="1" x14ac:dyDescent="0.3">
      <c r="A32" s="5" t="s">
        <v>0</v>
      </c>
      <c r="B32" s="24">
        <f>B31+C31</f>
        <v>47683635.000000007</v>
      </c>
      <c r="C32" s="26"/>
      <c r="D32" s="24">
        <f>D31+E31</f>
        <v>5477930</v>
      </c>
      <c r="E32" s="26"/>
      <c r="F32" s="24">
        <f>F31+G31</f>
        <v>12978720</v>
      </c>
      <c r="G32" s="26"/>
      <c r="H32" s="24">
        <f>H31+I31</f>
        <v>18660230</v>
      </c>
      <c r="I32" s="26"/>
      <c r="J32" s="24">
        <f>J31+K31</f>
        <v>0</v>
      </c>
      <c r="K32" s="26"/>
      <c r="L32" s="24">
        <f>L31+M31</f>
        <v>84800515</v>
      </c>
      <c r="M32" s="25"/>
      <c r="N32" s="18">
        <f>B32+D32+F32+H32+J32</f>
        <v>84800515</v>
      </c>
      <c r="P32" s="5" t="s">
        <v>0</v>
      </c>
      <c r="Q32" s="24">
        <f>Q31+R31</f>
        <v>9412</v>
      </c>
      <c r="R32" s="26"/>
      <c r="S32" s="24">
        <f>S31+T31</f>
        <v>990</v>
      </c>
      <c r="T32" s="26"/>
      <c r="U32" s="24">
        <f>U31+V31</f>
        <v>1700</v>
      </c>
      <c r="V32" s="26"/>
      <c r="W32" s="24">
        <f>W31+X31</f>
        <v>5961</v>
      </c>
      <c r="X32" s="26"/>
      <c r="Y32" s="24">
        <f>Y31+Z31</f>
        <v>380</v>
      </c>
      <c r="Z32" s="26"/>
      <c r="AA32" s="24">
        <f>AA31+AB31</f>
        <v>18443</v>
      </c>
      <c r="AB32" s="26"/>
      <c r="AC32" s="19">
        <f>Q32+S32+U32+W32+Y32</f>
        <v>18443</v>
      </c>
      <c r="AE32" s="5" t="s">
        <v>0</v>
      </c>
      <c r="AF32" s="27">
        <f>IFERROR(B32/Q32,"N.A.")</f>
        <v>5066.2595622609442</v>
      </c>
      <c r="AG32" s="28"/>
      <c r="AH32" s="27">
        <f>IFERROR(D32/S32,"N.A.")</f>
        <v>5533.2626262626263</v>
      </c>
      <c r="AI32" s="28"/>
      <c r="AJ32" s="27">
        <f>IFERROR(F32/U32,"N.A.")</f>
        <v>7634.5411764705887</v>
      </c>
      <c r="AK32" s="28"/>
      <c r="AL32" s="27">
        <f>IFERROR(H32/W32,"N.A.")</f>
        <v>3130.3858413017952</v>
      </c>
      <c r="AM32" s="28"/>
      <c r="AN32" s="27">
        <f>IFERROR(J32/Y32,"N.A.")</f>
        <v>0</v>
      </c>
      <c r="AO32" s="28"/>
      <c r="AP32" s="27">
        <f>IFERROR(L32/AA32,"N.A.")</f>
        <v>4597.9783657756334</v>
      </c>
      <c r="AQ32" s="28"/>
      <c r="AR32" s="16">
        <f>IFERROR(N32/AC32, "N.A.")</f>
        <v>4597.9783657756334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2668076</v>
      </c>
      <c r="I39" s="2"/>
      <c r="J39" s="2">
        <v>0</v>
      </c>
      <c r="K39" s="2"/>
      <c r="L39" s="1">
        <f>B39+D39+F39+H39+J39</f>
        <v>2668076</v>
      </c>
      <c r="M39" s="13">
        <f>C39+E39+G39+I39+K39</f>
        <v>0</v>
      </c>
      <c r="N39" s="14">
        <f>L39+M39</f>
        <v>2668076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1649</v>
      </c>
      <c r="X39" s="2">
        <v>0</v>
      </c>
      <c r="Y39" s="2">
        <v>201</v>
      </c>
      <c r="Z39" s="2">
        <v>0</v>
      </c>
      <c r="AA39" s="1">
        <f>Q39+S39+U39+W39+Y39</f>
        <v>1850</v>
      </c>
      <c r="AB39" s="13">
        <f>R39+T39+V39+X39+Z39</f>
        <v>0</v>
      </c>
      <c r="AC39" s="14">
        <f>AA39+AB39</f>
        <v>1850</v>
      </c>
      <c r="AE39" s="3" t="s">
        <v>12</v>
      </c>
      <c r="AF39" s="2" t="str">
        <f>IFERROR(B39/Q39, "N.A.")</f>
        <v>N.A.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1617.9963614311705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1442.2032432432432</v>
      </c>
      <c r="AQ39" s="13" t="str">
        <f t="shared" si="30"/>
        <v>N.A.</v>
      </c>
      <c r="AR39" s="14">
        <f t="shared" si="30"/>
        <v>1442.2032432432432</v>
      </c>
    </row>
    <row r="40" spans="1:44" ht="15" customHeight="1" thickBot="1" x14ac:dyDescent="0.3">
      <c r="A40" s="3" t="s">
        <v>13</v>
      </c>
      <c r="B40" s="2">
        <v>4389225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4389225</v>
      </c>
      <c r="M40" s="13">
        <f t="shared" si="31"/>
        <v>0</v>
      </c>
      <c r="N40" s="14">
        <f t="shared" ref="N40:N42" si="32">L40+M40</f>
        <v>4389225</v>
      </c>
      <c r="P40" s="3" t="s">
        <v>13</v>
      </c>
      <c r="Q40" s="2">
        <v>1596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1596</v>
      </c>
      <c r="AB40" s="13">
        <f t="shared" si="33"/>
        <v>0</v>
      </c>
      <c r="AC40" s="14">
        <f t="shared" ref="AC40:AC42" si="34">AA40+AB40</f>
        <v>1596</v>
      </c>
      <c r="AE40" s="3" t="s">
        <v>13</v>
      </c>
      <c r="AF40" s="2">
        <f t="shared" ref="AF40:AF43" si="35">IFERROR(B40/Q40, "N.A.")</f>
        <v>2750.1409774436092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2750.1409774436092</v>
      </c>
      <c r="AQ40" s="13" t="str">
        <f t="shared" si="30"/>
        <v>N.A.</v>
      </c>
      <c r="AR40" s="14">
        <f t="shared" si="30"/>
        <v>2750.1409774436092</v>
      </c>
    </row>
    <row r="41" spans="1:44" ht="15" customHeight="1" thickBot="1" x14ac:dyDescent="0.3">
      <c r="A41" s="3" t="s">
        <v>14</v>
      </c>
      <c r="B41" s="2">
        <v>9947566.0000000019</v>
      </c>
      <c r="C41" s="2">
        <v>7448000.0000000009</v>
      </c>
      <c r="D41" s="2"/>
      <c r="E41" s="2"/>
      <c r="F41" s="2"/>
      <c r="G41" s="2">
        <v>0</v>
      </c>
      <c r="H41" s="2"/>
      <c r="I41" s="2">
        <v>2131340</v>
      </c>
      <c r="J41" s="2">
        <v>0</v>
      </c>
      <c r="K41" s="2"/>
      <c r="L41" s="1">
        <f t="shared" si="31"/>
        <v>9947566.0000000019</v>
      </c>
      <c r="M41" s="13">
        <f t="shared" si="31"/>
        <v>9579340</v>
      </c>
      <c r="N41" s="14">
        <f t="shared" si="32"/>
        <v>19526906</v>
      </c>
      <c r="P41" s="3" t="s">
        <v>14</v>
      </c>
      <c r="Q41" s="2">
        <v>2323</v>
      </c>
      <c r="R41" s="2">
        <v>1099</v>
      </c>
      <c r="S41" s="2">
        <v>0</v>
      </c>
      <c r="T41" s="2">
        <v>0</v>
      </c>
      <c r="U41" s="2">
        <v>0</v>
      </c>
      <c r="V41" s="2">
        <v>296</v>
      </c>
      <c r="W41" s="2">
        <v>0</v>
      </c>
      <c r="X41" s="2">
        <v>546</v>
      </c>
      <c r="Y41" s="2">
        <v>398</v>
      </c>
      <c r="Z41" s="2">
        <v>0</v>
      </c>
      <c r="AA41" s="1">
        <f t="shared" si="33"/>
        <v>2721</v>
      </c>
      <c r="AB41" s="13">
        <f t="shared" si="33"/>
        <v>1941</v>
      </c>
      <c r="AC41" s="14">
        <f t="shared" si="34"/>
        <v>4662</v>
      </c>
      <c r="AE41" s="3" t="s">
        <v>14</v>
      </c>
      <c r="AF41" s="2">
        <f t="shared" si="35"/>
        <v>4282.2066293585885</v>
      </c>
      <c r="AG41" s="2">
        <f t="shared" si="30"/>
        <v>6777.0700636942684</v>
      </c>
      <c r="AH41" s="2" t="str">
        <f t="shared" si="30"/>
        <v>N.A.</v>
      </c>
      <c r="AI41" s="2" t="str">
        <f t="shared" si="30"/>
        <v>N.A.</v>
      </c>
      <c r="AJ41" s="2" t="str">
        <f t="shared" si="30"/>
        <v>N.A.</v>
      </c>
      <c r="AK41" s="2">
        <f t="shared" si="30"/>
        <v>0</v>
      </c>
      <c r="AL41" s="2" t="str">
        <f t="shared" si="30"/>
        <v>N.A.</v>
      </c>
      <c r="AM41" s="2">
        <f t="shared" si="30"/>
        <v>3903.5531135531137</v>
      </c>
      <c r="AN41" s="2">
        <f t="shared" si="30"/>
        <v>0</v>
      </c>
      <c r="AO41" s="2" t="str">
        <f t="shared" si="30"/>
        <v>N.A.</v>
      </c>
      <c r="AP41" s="15">
        <f t="shared" si="30"/>
        <v>3655.8493201029041</v>
      </c>
      <c r="AQ41" s="13">
        <f t="shared" si="30"/>
        <v>4935.2601751674392</v>
      </c>
      <c r="AR41" s="14">
        <f t="shared" si="30"/>
        <v>4188.5255255255252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14336791</v>
      </c>
      <c r="C43" s="2">
        <v>7448000.0000000009</v>
      </c>
      <c r="D43" s="2"/>
      <c r="E43" s="2"/>
      <c r="F43" s="2"/>
      <c r="G43" s="2">
        <v>0</v>
      </c>
      <c r="H43" s="2">
        <v>2668076</v>
      </c>
      <c r="I43" s="2">
        <v>2131340</v>
      </c>
      <c r="J43" s="2">
        <v>0</v>
      </c>
      <c r="K43" s="2"/>
      <c r="L43" s="1">
        <f t="shared" ref="L43" si="36">B43+D43+F43+H43+J43</f>
        <v>17004867</v>
      </c>
      <c r="M43" s="13">
        <f t="shared" ref="M43" si="37">C43+E43+G43+I43+K43</f>
        <v>9579340</v>
      </c>
      <c r="N43" s="17">
        <f t="shared" ref="N43" si="38">L43+M43</f>
        <v>26584207</v>
      </c>
      <c r="P43" s="4" t="s">
        <v>16</v>
      </c>
      <c r="Q43" s="2">
        <v>3919</v>
      </c>
      <c r="R43" s="2">
        <v>1099</v>
      </c>
      <c r="S43" s="2">
        <v>0</v>
      </c>
      <c r="T43" s="2">
        <v>0</v>
      </c>
      <c r="U43" s="2">
        <v>0</v>
      </c>
      <c r="V43" s="2">
        <v>296</v>
      </c>
      <c r="W43" s="2">
        <v>1649</v>
      </c>
      <c r="X43" s="2">
        <v>546</v>
      </c>
      <c r="Y43" s="2">
        <v>599</v>
      </c>
      <c r="Z43" s="2">
        <v>0</v>
      </c>
      <c r="AA43" s="1">
        <f t="shared" ref="AA43" si="39">Q43+S43+U43+W43+Y43</f>
        <v>6167</v>
      </c>
      <c r="AB43" s="13">
        <f t="shared" ref="AB43" si="40">R43+T43+V43+X43+Z43</f>
        <v>1941</v>
      </c>
      <c r="AC43" s="17">
        <f t="shared" ref="AC43" si="41">AA43+AB43</f>
        <v>8108</v>
      </c>
      <c r="AE43" s="4" t="s">
        <v>16</v>
      </c>
      <c r="AF43" s="2">
        <f t="shared" si="35"/>
        <v>3658.277877009441</v>
      </c>
      <c r="AG43" s="2">
        <f t="shared" si="30"/>
        <v>6777.0700636942684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>
        <f t="shared" si="30"/>
        <v>0</v>
      </c>
      <c r="AL43" s="2">
        <f t="shared" si="30"/>
        <v>1617.9963614311705</v>
      </c>
      <c r="AM43" s="2">
        <f t="shared" si="30"/>
        <v>3903.5531135531137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2757.3969515161343</v>
      </c>
      <c r="AQ43" s="13">
        <f t="shared" ref="AQ43" si="43">IFERROR(M43/AB43, "N.A.")</f>
        <v>4935.2601751674392</v>
      </c>
      <c r="AR43" s="14">
        <f t="shared" ref="AR43" si="44">IFERROR(N43/AC43, "N.A.")</f>
        <v>3278.7625801677355</v>
      </c>
    </row>
    <row r="44" spans="1:44" ht="15" customHeight="1" thickBot="1" x14ac:dyDescent="0.3">
      <c r="A44" s="5" t="s">
        <v>0</v>
      </c>
      <c r="B44" s="24">
        <f>B43+C43</f>
        <v>21784791</v>
      </c>
      <c r="C44" s="26"/>
      <c r="D44" s="24">
        <f>D43+E43</f>
        <v>0</v>
      </c>
      <c r="E44" s="26"/>
      <c r="F44" s="24">
        <f>F43+G43</f>
        <v>0</v>
      </c>
      <c r="G44" s="26"/>
      <c r="H44" s="24">
        <f>H43+I43</f>
        <v>4799416</v>
      </c>
      <c r="I44" s="26"/>
      <c r="J44" s="24">
        <f>J43+K43</f>
        <v>0</v>
      </c>
      <c r="K44" s="26"/>
      <c r="L44" s="24">
        <f>L43+M43</f>
        <v>26584207</v>
      </c>
      <c r="M44" s="25"/>
      <c r="N44" s="18">
        <f>B44+D44+F44+H44+J44</f>
        <v>26584207</v>
      </c>
      <c r="P44" s="5" t="s">
        <v>0</v>
      </c>
      <c r="Q44" s="24">
        <f>Q43+R43</f>
        <v>5018</v>
      </c>
      <c r="R44" s="26"/>
      <c r="S44" s="24">
        <f>S43+T43</f>
        <v>0</v>
      </c>
      <c r="T44" s="26"/>
      <c r="U44" s="24">
        <f>U43+V43</f>
        <v>296</v>
      </c>
      <c r="V44" s="26"/>
      <c r="W44" s="24">
        <f>W43+X43</f>
        <v>2195</v>
      </c>
      <c r="X44" s="26"/>
      <c r="Y44" s="24">
        <f>Y43+Z43</f>
        <v>599</v>
      </c>
      <c r="Z44" s="26"/>
      <c r="AA44" s="24">
        <f>AA43+AB43</f>
        <v>8108</v>
      </c>
      <c r="AB44" s="25"/>
      <c r="AC44" s="18">
        <f>Q44+S44+U44+W44+Y44</f>
        <v>8108</v>
      </c>
      <c r="AE44" s="5" t="s">
        <v>0</v>
      </c>
      <c r="AF44" s="27">
        <f>IFERROR(B44/Q44,"N.A.")</f>
        <v>4341.3294141092065</v>
      </c>
      <c r="AG44" s="28"/>
      <c r="AH44" s="27" t="str">
        <f>IFERROR(D44/S44,"N.A.")</f>
        <v>N.A.</v>
      </c>
      <c r="AI44" s="28"/>
      <c r="AJ44" s="27">
        <f>IFERROR(F44/U44,"N.A.")</f>
        <v>0</v>
      </c>
      <c r="AK44" s="28"/>
      <c r="AL44" s="27">
        <f>IFERROR(H44/W44,"N.A.")</f>
        <v>2186.5220956719818</v>
      </c>
      <c r="AM44" s="28"/>
      <c r="AN44" s="27">
        <f>IFERROR(J44/Y44,"N.A.")</f>
        <v>0</v>
      </c>
      <c r="AO44" s="28"/>
      <c r="AP44" s="27">
        <f>IFERROR(L44/AA44,"N.A.")</f>
        <v>3278.7625801677355</v>
      </c>
      <c r="AQ44" s="28"/>
      <c r="AR44" s="16">
        <f>IFERROR(N44/AC44, "N.A.")</f>
        <v>3278.7625801677355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38141460</v>
      </c>
      <c r="C15" s="2"/>
      <c r="D15" s="2">
        <v>35840620</v>
      </c>
      <c r="E15" s="2"/>
      <c r="F15" s="2">
        <v>10701949.999999998</v>
      </c>
      <c r="G15" s="2"/>
      <c r="H15" s="2">
        <v>36299258.999999993</v>
      </c>
      <c r="I15" s="2"/>
      <c r="J15" s="2">
        <v>0</v>
      </c>
      <c r="K15" s="2"/>
      <c r="L15" s="1">
        <f>B15+D15+F15+H15+J15</f>
        <v>120983289</v>
      </c>
      <c r="M15" s="13">
        <f>C15+E15+G15+I15+K15</f>
        <v>0</v>
      </c>
      <c r="N15" s="14">
        <f>L15+M15</f>
        <v>120983289</v>
      </c>
      <c r="P15" s="3" t="s">
        <v>12</v>
      </c>
      <c r="Q15" s="2">
        <v>7182</v>
      </c>
      <c r="R15" s="2">
        <v>0</v>
      </c>
      <c r="S15" s="2">
        <v>2087</v>
      </c>
      <c r="T15" s="2">
        <v>0</v>
      </c>
      <c r="U15" s="2">
        <v>1499</v>
      </c>
      <c r="V15" s="2">
        <v>0</v>
      </c>
      <c r="W15" s="2">
        <v>8185</v>
      </c>
      <c r="X15" s="2">
        <v>0</v>
      </c>
      <c r="Y15" s="2">
        <v>1744</v>
      </c>
      <c r="Z15" s="2">
        <v>0</v>
      </c>
      <c r="AA15" s="1">
        <f>Q15+S15+U15+W15+Y15</f>
        <v>20697</v>
      </c>
      <c r="AB15" s="13">
        <f>R15+T15+V15+X15+Z15</f>
        <v>0</v>
      </c>
      <c r="AC15" s="14">
        <f>AA15+AB15</f>
        <v>20697</v>
      </c>
      <c r="AE15" s="3" t="s">
        <v>12</v>
      </c>
      <c r="AF15" s="2">
        <f>IFERROR(B15/Q15, "N.A.")</f>
        <v>5310.7017543859647</v>
      </c>
      <c r="AG15" s="2" t="str">
        <f t="shared" ref="AG15:AR19" si="0">IFERROR(C15/R15, "N.A.")</f>
        <v>N.A.</v>
      </c>
      <c r="AH15" s="2">
        <f t="shared" si="0"/>
        <v>17173.272640153329</v>
      </c>
      <c r="AI15" s="2" t="str">
        <f t="shared" si="0"/>
        <v>N.A.</v>
      </c>
      <c r="AJ15" s="2">
        <f t="shared" si="0"/>
        <v>7139.3929286190778</v>
      </c>
      <c r="AK15" s="2" t="str">
        <f t="shared" si="0"/>
        <v>N.A.</v>
      </c>
      <c r="AL15" s="2">
        <f t="shared" si="0"/>
        <v>4434.8514355528396</v>
      </c>
      <c r="AM15" s="2" t="str">
        <f t="shared" si="0"/>
        <v>N.A.</v>
      </c>
      <c r="AN15" s="2">
        <f t="shared" si="0"/>
        <v>0</v>
      </c>
      <c r="AO15" s="2" t="str">
        <f t="shared" si="0"/>
        <v>N.A.</v>
      </c>
      <c r="AP15" s="15">
        <f t="shared" si="0"/>
        <v>5845.4505000724739</v>
      </c>
      <c r="AQ15" s="13" t="str">
        <f t="shared" si="0"/>
        <v>N.A.</v>
      </c>
      <c r="AR15" s="14">
        <f t="shared" si="0"/>
        <v>5845.4505000724739</v>
      </c>
    </row>
    <row r="16" spans="1:44" ht="15" customHeight="1" thickBot="1" x14ac:dyDescent="0.3">
      <c r="A16" s="3" t="s">
        <v>13</v>
      </c>
      <c r="B16" s="2">
        <v>11993480</v>
      </c>
      <c r="C16" s="2">
        <v>1586000</v>
      </c>
      <c r="D16" s="2">
        <v>186620</v>
      </c>
      <c r="E16" s="2"/>
      <c r="F16" s="2"/>
      <c r="G16" s="2"/>
      <c r="H16" s="2"/>
      <c r="I16" s="2"/>
      <c r="J16" s="2"/>
      <c r="K16" s="2"/>
      <c r="L16" s="1">
        <f t="shared" ref="L16:M18" si="1">B16+D16+F16+H16+J16</f>
        <v>12180100</v>
      </c>
      <c r="M16" s="13">
        <f t="shared" si="1"/>
        <v>1586000</v>
      </c>
      <c r="N16" s="14">
        <f t="shared" ref="N16:N18" si="2">L16+M16</f>
        <v>13766100</v>
      </c>
      <c r="P16" s="3" t="s">
        <v>13</v>
      </c>
      <c r="Q16" s="2">
        <v>4133</v>
      </c>
      <c r="R16" s="2">
        <v>442</v>
      </c>
      <c r="S16" s="2">
        <v>217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4350</v>
      </c>
      <c r="AB16" s="13">
        <f t="shared" si="3"/>
        <v>442</v>
      </c>
      <c r="AC16" s="14">
        <f t="shared" ref="AC16:AC18" si="4">AA16+AB16</f>
        <v>4792</v>
      </c>
      <c r="AE16" s="3" t="s">
        <v>13</v>
      </c>
      <c r="AF16" s="2">
        <f t="shared" ref="AF16:AF19" si="5">IFERROR(B16/Q16, "N.A.")</f>
        <v>2901.8824098717637</v>
      </c>
      <c r="AG16" s="2">
        <f t="shared" si="0"/>
        <v>3588.2352941176468</v>
      </c>
      <c r="AH16" s="2">
        <f t="shared" si="0"/>
        <v>860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2800.022988505747</v>
      </c>
      <c r="AQ16" s="13">
        <f t="shared" si="0"/>
        <v>3588.2352941176468</v>
      </c>
      <c r="AR16" s="14">
        <f t="shared" si="0"/>
        <v>2872.7253756260434</v>
      </c>
    </row>
    <row r="17" spans="1:44" ht="15" customHeight="1" thickBot="1" x14ac:dyDescent="0.3">
      <c r="A17" s="3" t="s">
        <v>14</v>
      </c>
      <c r="B17" s="2">
        <v>96255721.999999955</v>
      </c>
      <c r="C17" s="2">
        <v>398478849.99999994</v>
      </c>
      <c r="D17" s="2">
        <v>39166502</v>
      </c>
      <c r="E17" s="2">
        <v>9000000</v>
      </c>
      <c r="F17" s="2"/>
      <c r="G17" s="2">
        <v>28741949.999999993</v>
      </c>
      <c r="H17" s="2"/>
      <c r="I17" s="2">
        <v>3700100</v>
      </c>
      <c r="J17" s="2">
        <v>0</v>
      </c>
      <c r="K17" s="2"/>
      <c r="L17" s="1">
        <f t="shared" si="1"/>
        <v>135422223.99999994</v>
      </c>
      <c r="M17" s="13">
        <f t="shared" si="1"/>
        <v>439920899.99999994</v>
      </c>
      <c r="N17" s="14">
        <f t="shared" si="2"/>
        <v>575343123.99999988</v>
      </c>
      <c r="P17" s="3" t="s">
        <v>14</v>
      </c>
      <c r="Q17" s="2">
        <v>18318</v>
      </c>
      <c r="R17" s="2">
        <v>58232</v>
      </c>
      <c r="S17" s="2">
        <v>6981</v>
      </c>
      <c r="T17" s="2">
        <v>450</v>
      </c>
      <c r="U17" s="2">
        <v>0</v>
      </c>
      <c r="V17" s="2">
        <v>4285</v>
      </c>
      <c r="W17" s="2">
        <v>0</v>
      </c>
      <c r="X17" s="2">
        <v>806</v>
      </c>
      <c r="Y17" s="2">
        <v>1206</v>
      </c>
      <c r="Z17" s="2">
        <v>0</v>
      </c>
      <c r="AA17" s="1">
        <f t="shared" si="3"/>
        <v>26505</v>
      </c>
      <c r="AB17" s="13">
        <f t="shared" si="3"/>
        <v>63773</v>
      </c>
      <c r="AC17" s="14">
        <f t="shared" si="4"/>
        <v>90278</v>
      </c>
      <c r="AE17" s="3" t="s">
        <v>14</v>
      </c>
      <c r="AF17" s="2">
        <f t="shared" si="5"/>
        <v>5254.7069549077387</v>
      </c>
      <c r="AG17" s="2">
        <f t="shared" si="0"/>
        <v>6842.9531872509951</v>
      </c>
      <c r="AH17" s="2">
        <f t="shared" si="0"/>
        <v>5610.4429164876092</v>
      </c>
      <c r="AI17" s="2">
        <f t="shared" si="0"/>
        <v>20000</v>
      </c>
      <c r="AJ17" s="2" t="str">
        <f t="shared" si="0"/>
        <v>N.A.</v>
      </c>
      <c r="AK17" s="2">
        <f t="shared" si="0"/>
        <v>6707.5729288214688</v>
      </c>
      <c r="AL17" s="2" t="str">
        <f t="shared" si="0"/>
        <v>N.A.</v>
      </c>
      <c r="AM17" s="2">
        <f t="shared" si="0"/>
        <v>4590.6947890818856</v>
      </c>
      <c r="AN17" s="2">
        <f t="shared" si="0"/>
        <v>0</v>
      </c>
      <c r="AO17" s="2" t="str">
        <f t="shared" si="0"/>
        <v>N.A.</v>
      </c>
      <c r="AP17" s="15">
        <f t="shared" si="0"/>
        <v>5109.3085832861698</v>
      </c>
      <c r="AQ17" s="13">
        <f t="shared" si="0"/>
        <v>6898.2312263810691</v>
      </c>
      <c r="AR17" s="14">
        <f t="shared" si="0"/>
        <v>6373.0158399610082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1"/>
        <v>0</v>
      </c>
      <c r="M18" s="13">
        <f t="shared" si="1"/>
        <v>0</v>
      </c>
      <c r="N18" s="14">
        <f t="shared" si="2"/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3"/>
        <v>0</v>
      </c>
      <c r="AB18" s="13">
        <f t="shared" si="3"/>
        <v>0</v>
      </c>
      <c r="AC18" s="17">
        <f t="shared" si="4"/>
        <v>0</v>
      </c>
      <c r="AE18" s="3" t="s">
        <v>15</v>
      </c>
      <c r="AF18" s="2" t="str">
        <f t="shared" si="5"/>
        <v>N.A.</v>
      </c>
      <c r="AG18" s="2" t="str">
        <f t="shared" si="0"/>
        <v>N.A.</v>
      </c>
      <c r="AH18" s="2" t="str">
        <f t="shared" si="0"/>
        <v>N.A.</v>
      </c>
      <c r="AI18" s="2" t="str">
        <f t="shared" si="0"/>
        <v>N.A.</v>
      </c>
      <c r="AJ18" s="2" t="str">
        <f t="shared" si="0"/>
        <v>N.A.</v>
      </c>
      <c r="AK18" s="2" t="str">
        <f t="shared" si="0"/>
        <v>N.A.</v>
      </c>
      <c r="AL18" s="2" t="str">
        <f t="shared" si="0"/>
        <v>N.A.</v>
      </c>
      <c r="AM18" s="2" t="str">
        <f t="shared" si="0"/>
        <v>N.A.</v>
      </c>
      <c r="AN18" s="2" t="str">
        <f t="shared" si="0"/>
        <v>N.A.</v>
      </c>
      <c r="AO18" s="2" t="str">
        <f t="shared" si="0"/>
        <v>N.A.</v>
      </c>
      <c r="AP18" s="15" t="str">
        <f t="shared" si="0"/>
        <v>N.A.</v>
      </c>
      <c r="AQ18" s="13" t="str">
        <f t="shared" si="0"/>
        <v>N.A.</v>
      </c>
      <c r="AR18" s="14" t="str">
        <f t="shared" si="0"/>
        <v>N.A.</v>
      </c>
    </row>
    <row r="19" spans="1:44" ht="15" customHeight="1" thickBot="1" x14ac:dyDescent="0.3">
      <c r="A19" s="4" t="s">
        <v>16</v>
      </c>
      <c r="B19" s="2">
        <v>146390661.99999994</v>
      </c>
      <c r="C19" s="2">
        <v>400064849.99999994</v>
      </c>
      <c r="D19" s="2">
        <v>75193742</v>
      </c>
      <c r="E19" s="2">
        <v>9000000</v>
      </c>
      <c r="F19" s="2">
        <v>10701949.999999998</v>
      </c>
      <c r="G19" s="2">
        <v>28741949.999999993</v>
      </c>
      <c r="H19" s="2">
        <v>36299258.999999993</v>
      </c>
      <c r="I19" s="2">
        <v>3700100</v>
      </c>
      <c r="J19" s="2">
        <v>0</v>
      </c>
      <c r="K19" s="2"/>
      <c r="L19" s="1">
        <f t="shared" ref="L19" si="6">B19+D19+F19+H19+J19</f>
        <v>268585612.99999994</v>
      </c>
      <c r="M19" s="13">
        <f t="shared" ref="M19" si="7">C19+E19+G19+I19+K19</f>
        <v>441506899.99999994</v>
      </c>
      <c r="N19" s="17">
        <f t="shared" ref="N19" si="8">L19+M19</f>
        <v>710092512.99999988</v>
      </c>
      <c r="P19" s="4" t="s">
        <v>16</v>
      </c>
      <c r="Q19" s="2">
        <v>29633</v>
      </c>
      <c r="R19" s="2">
        <v>58674</v>
      </c>
      <c r="S19" s="2">
        <v>9285</v>
      </c>
      <c r="T19" s="2">
        <v>450</v>
      </c>
      <c r="U19" s="2">
        <v>1499</v>
      </c>
      <c r="V19" s="2">
        <v>4285</v>
      </c>
      <c r="W19" s="2">
        <v>8185</v>
      </c>
      <c r="X19" s="2">
        <v>806</v>
      </c>
      <c r="Y19" s="2">
        <v>2950</v>
      </c>
      <c r="Z19" s="2">
        <v>0</v>
      </c>
      <c r="AA19" s="1">
        <f t="shared" ref="AA19" si="9">Q19+S19+U19+W19+Y19</f>
        <v>51552</v>
      </c>
      <c r="AB19" s="13">
        <f t="shared" ref="AB19" si="10">R19+T19+V19+X19+Z19</f>
        <v>64215</v>
      </c>
      <c r="AC19" s="14">
        <f t="shared" ref="AC19" si="11">AA19+AB19</f>
        <v>115767</v>
      </c>
      <c r="AE19" s="4" t="s">
        <v>16</v>
      </c>
      <c r="AF19" s="2">
        <f t="shared" si="5"/>
        <v>4940.122903519723</v>
      </c>
      <c r="AG19" s="2">
        <f t="shared" si="0"/>
        <v>6818.4349115451469</v>
      </c>
      <c r="AH19" s="2">
        <f t="shared" si="0"/>
        <v>8098.4105546580504</v>
      </c>
      <c r="AI19" s="2">
        <f t="shared" si="0"/>
        <v>20000</v>
      </c>
      <c r="AJ19" s="2">
        <f t="shared" si="0"/>
        <v>7139.3929286190778</v>
      </c>
      <c r="AK19" s="2">
        <f t="shared" si="0"/>
        <v>6707.5729288214688</v>
      </c>
      <c r="AL19" s="2">
        <f t="shared" si="0"/>
        <v>4434.8514355528396</v>
      </c>
      <c r="AM19" s="2">
        <f t="shared" si="0"/>
        <v>4590.6947890818856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5209.9940448479192</v>
      </c>
      <c r="AQ19" s="13">
        <f t="shared" ref="AQ19" si="13">IFERROR(M19/AB19, "N.A.")</f>
        <v>6875.4481040255387</v>
      </c>
      <c r="AR19" s="14">
        <f t="shared" ref="AR19" si="14">IFERROR(N19/AC19, "N.A.")</f>
        <v>6133.8076740349143</v>
      </c>
    </row>
    <row r="20" spans="1:44" ht="15" customHeight="1" thickBot="1" x14ac:dyDescent="0.3">
      <c r="A20" s="5" t="s">
        <v>0</v>
      </c>
      <c r="B20" s="24">
        <f>B19+C19</f>
        <v>546455511.99999988</v>
      </c>
      <c r="C20" s="26"/>
      <c r="D20" s="24">
        <f>D19+E19</f>
        <v>84193742</v>
      </c>
      <c r="E20" s="26"/>
      <c r="F20" s="24">
        <f>F19+G19</f>
        <v>39443899.999999993</v>
      </c>
      <c r="G20" s="26"/>
      <c r="H20" s="24">
        <f>H19+I19</f>
        <v>39999358.999999993</v>
      </c>
      <c r="I20" s="26"/>
      <c r="J20" s="24">
        <f>J19+K19</f>
        <v>0</v>
      </c>
      <c r="K20" s="26"/>
      <c r="L20" s="24">
        <f>L19+M19</f>
        <v>710092512.99999988</v>
      </c>
      <c r="M20" s="25"/>
      <c r="N20" s="18">
        <f>B20+D20+F20+H20+J20</f>
        <v>710092512.99999988</v>
      </c>
      <c r="P20" s="5" t="s">
        <v>0</v>
      </c>
      <c r="Q20" s="24">
        <f>Q19+R19</f>
        <v>88307</v>
      </c>
      <c r="R20" s="26"/>
      <c r="S20" s="24">
        <f>S19+T19</f>
        <v>9735</v>
      </c>
      <c r="T20" s="26"/>
      <c r="U20" s="24">
        <f>U19+V19</f>
        <v>5784</v>
      </c>
      <c r="V20" s="26"/>
      <c r="W20" s="24">
        <f>W19+X19</f>
        <v>8991</v>
      </c>
      <c r="X20" s="26"/>
      <c r="Y20" s="24">
        <f>Y19+Z19</f>
        <v>2950</v>
      </c>
      <c r="Z20" s="26"/>
      <c r="AA20" s="24">
        <f>AA19+AB19</f>
        <v>115767</v>
      </c>
      <c r="AB20" s="26"/>
      <c r="AC20" s="19">
        <f>Q20+S20+U20+W20+Y20</f>
        <v>115767</v>
      </c>
      <c r="AE20" s="5" t="s">
        <v>0</v>
      </c>
      <c r="AF20" s="27">
        <f>IFERROR(B20/Q20,"N.A.")</f>
        <v>6188.1335794444367</v>
      </c>
      <c r="AG20" s="28"/>
      <c r="AH20" s="27">
        <f>IFERROR(D20/S20,"N.A.")</f>
        <v>8648.5610683102204</v>
      </c>
      <c r="AI20" s="28"/>
      <c r="AJ20" s="27">
        <f>IFERROR(F20/U20,"N.A.")</f>
        <v>6819.4847856154893</v>
      </c>
      <c r="AK20" s="28"/>
      <c r="AL20" s="27">
        <f>IFERROR(H20/W20,"N.A.")</f>
        <v>4448.8220442664879</v>
      </c>
      <c r="AM20" s="28"/>
      <c r="AN20" s="27">
        <f>IFERROR(J20/Y20,"N.A.")</f>
        <v>0</v>
      </c>
      <c r="AO20" s="28"/>
      <c r="AP20" s="27">
        <f>IFERROR(L20/AA20,"N.A.")</f>
        <v>6133.8076740349143</v>
      </c>
      <c r="AQ20" s="28"/>
      <c r="AR20" s="16">
        <f>IFERROR(N20/AC20, "N.A.")</f>
        <v>6133.8076740349143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29379374.999999993</v>
      </c>
      <c r="C27" s="2"/>
      <c r="D27" s="2">
        <v>35840620</v>
      </c>
      <c r="E27" s="2"/>
      <c r="F27" s="2">
        <v>9566750</v>
      </c>
      <c r="G27" s="2"/>
      <c r="H27" s="2">
        <v>19713894</v>
      </c>
      <c r="I27" s="2"/>
      <c r="J27" s="2">
        <v>0</v>
      </c>
      <c r="K27" s="2"/>
      <c r="L27" s="1">
        <f>B27+D27+F27+H27+J27</f>
        <v>94500639</v>
      </c>
      <c r="M27" s="13">
        <f>C27+E27+G27+I27+K27</f>
        <v>0</v>
      </c>
      <c r="N27" s="14">
        <f>L27+M27</f>
        <v>94500639</v>
      </c>
      <c r="P27" s="3" t="s">
        <v>12</v>
      </c>
      <c r="Q27" s="2">
        <v>5056</v>
      </c>
      <c r="R27" s="2">
        <v>0</v>
      </c>
      <c r="S27" s="2">
        <v>2087</v>
      </c>
      <c r="T27" s="2">
        <v>0</v>
      </c>
      <c r="U27" s="2">
        <v>1235</v>
      </c>
      <c r="V27" s="2">
        <v>0</v>
      </c>
      <c r="W27" s="2">
        <v>4049</v>
      </c>
      <c r="X27" s="2">
        <v>0</v>
      </c>
      <c r="Y27" s="2">
        <v>165</v>
      </c>
      <c r="Z27" s="2">
        <v>0</v>
      </c>
      <c r="AA27" s="1">
        <f>Q27+S27+U27+W27+Y27</f>
        <v>12592</v>
      </c>
      <c r="AB27" s="13">
        <f>R27+T27+V27+X27+Z27</f>
        <v>0</v>
      </c>
      <c r="AC27" s="14">
        <f>AA27+AB27</f>
        <v>12592</v>
      </c>
      <c r="AE27" s="3" t="s">
        <v>12</v>
      </c>
      <c r="AF27" s="2">
        <f>IFERROR(B27/Q27, "N.A.")</f>
        <v>5810.7941060126568</v>
      </c>
      <c r="AG27" s="2" t="str">
        <f t="shared" ref="AG27:AR31" si="15">IFERROR(C27/R27, "N.A.")</f>
        <v>N.A.</v>
      </c>
      <c r="AH27" s="2">
        <f t="shared" si="15"/>
        <v>17173.272640153329</v>
      </c>
      <c r="AI27" s="2" t="str">
        <f t="shared" si="15"/>
        <v>N.A.</v>
      </c>
      <c r="AJ27" s="2">
        <f t="shared" si="15"/>
        <v>7746.356275303644</v>
      </c>
      <c r="AK27" s="2" t="str">
        <f t="shared" si="15"/>
        <v>N.A.</v>
      </c>
      <c r="AL27" s="2">
        <f t="shared" si="15"/>
        <v>4868.8303284761669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7504.8156766200764</v>
      </c>
      <c r="AQ27" s="13" t="str">
        <f t="shared" si="15"/>
        <v>N.A.</v>
      </c>
      <c r="AR27" s="14">
        <f t="shared" si="15"/>
        <v>7504.8156766200764</v>
      </c>
    </row>
    <row r="28" spans="1:44" ht="15" customHeight="1" thickBot="1" x14ac:dyDescent="0.3">
      <c r="A28" s="3" t="s">
        <v>13</v>
      </c>
      <c r="B28" s="2">
        <v>2262660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2262660</v>
      </c>
      <c r="M28" s="13">
        <f t="shared" si="16"/>
        <v>0</v>
      </c>
      <c r="N28" s="14">
        <f t="shared" ref="N28:N30" si="17">L28+M28</f>
        <v>2262660</v>
      </c>
      <c r="P28" s="3" t="s">
        <v>13</v>
      </c>
      <c r="Q28" s="2">
        <v>728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728</v>
      </c>
      <c r="AB28" s="13">
        <f t="shared" si="18"/>
        <v>0</v>
      </c>
      <c r="AC28" s="14">
        <f t="shared" ref="AC28:AC30" si="19">AA28+AB28</f>
        <v>728</v>
      </c>
      <c r="AE28" s="3" t="s">
        <v>13</v>
      </c>
      <c r="AF28" s="2">
        <f t="shared" ref="AF28:AF31" si="20">IFERROR(B28/Q28, "N.A.")</f>
        <v>3108.0494505494507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3108.0494505494507</v>
      </c>
      <c r="AQ28" s="13" t="str">
        <f t="shared" si="15"/>
        <v>N.A.</v>
      </c>
      <c r="AR28" s="14">
        <f t="shared" si="15"/>
        <v>3108.0494505494507</v>
      </c>
    </row>
    <row r="29" spans="1:44" ht="15" customHeight="1" thickBot="1" x14ac:dyDescent="0.3">
      <c r="A29" s="3" t="s">
        <v>14</v>
      </c>
      <c r="B29" s="2">
        <v>76456448.000000015</v>
      </c>
      <c r="C29" s="2">
        <v>297235990</v>
      </c>
      <c r="D29" s="2">
        <v>31147662.000000004</v>
      </c>
      <c r="E29" s="2">
        <v>9000000</v>
      </c>
      <c r="F29" s="2"/>
      <c r="G29" s="2">
        <v>26966249.999999996</v>
      </c>
      <c r="H29" s="2"/>
      <c r="I29" s="2">
        <v>3700100</v>
      </c>
      <c r="J29" s="2">
        <v>0</v>
      </c>
      <c r="K29" s="2"/>
      <c r="L29" s="1">
        <f t="shared" si="16"/>
        <v>107604110.00000001</v>
      </c>
      <c r="M29" s="13">
        <f t="shared" si="16"/>
        <v>336902340</v>
      </c>
      <c r="N29" s="14">
        <f t="shared" si="17"/>
        <v>444506450</v>
      </c>
      <c r="P29" s="3" t="s">
        <v>14</v>
      </c>
      <c r="Q29" s="2">
        <v>13739</v>
      </c>
      <c r="R29" s="2">
        <v>40663</v>
      </c>
      <c r="S29" s="2">
        <v>4919</v>
      </c>
      <c r="T29" s="2">
        <v>450</v>
      </c>
      <c r="U29" s="2">
        <v>0</v>
      </c>
      <c r="V29" s="2">
        <v>3638</v>
      </c>
      <c r="W29" s="2">
        <v>0</v>
      </c>
      <c r="X29" s="2">
        <v>806</v>
      </c>
      <c r="Y29" s="2">
        <v>452</v>
      </c>
      <c r="Z29" s="2">
        <v>0</v>
      </c>
      <c r="AA29" s="1">
        <f t="shared" si="18"/>
        <v>19110</v>
      </c>
      <c r="AB29" s="13">
        <f t="shared" si="18"/>
        <v>45557</v>
      </c>
      <c r="AC29" s="14">
        <f t="shared" si="19"/>
        <v>64667</v>
      </c>
      <c r="AE29" s="3" t="s">
        <v>14</v>
      </c>
      <c r="AF29" s="2">
        <f t="shared" si="20"/>
        <v>5564.9208821602751</v>
      </c>
      <c r="AG29" s="2">
        <f t="shared" si="15"/>
        <v>7309.7407963013056</v>
      </c>
      <c r="AH29" s="2">
        <f t="shared" si="15"/>
        <v>6332.112624517179</v>
      </c>
      <c r="AI29" s="2">
        <f t="shared" si="15"/>
        <v>20000</v>
      </c>
      <c r="AJ29" s="2" t="str">
        <f t="shared" si="15"/>
        <v>N.A.</v>
      </c>
      <c r="AK29" s="2">
        <f t="shared" si="15"/>
        <v>7412.3831775700928</v>
      </c>
      <c r="AL29" s="2" t="str">
        <f t="shared" si="15"/>
        <v>N.A.</v>
      </c>
      <c r="AM29" s="2">
        <f t="shared" si="15"/>
        <v>4590.6947890818856</v>
      </c>
      <c r="AN29" s="2">
        <f t="shared" si="15"/>
        <v>0</v>
      </c>
      <c r="AO29" s="2" t="str">
        <f t="shared" si="15"/>
        <v>N.A.</v>
      </c>
      <c r="AP29" s="15">
        <f t="shared" si="15"/>
        <v>5630.7749869178451</v>
      </c>
      <c r="AQ29" s="13">
        <f t="shared" si="15"/>
        <v>7395.182738108304</v>
      </c>
      <c r="AR29" s="14">
        <f t="shared" si="15"/>
        <v>6873.775650640976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6"/>
        <v>0</v>
      </c>
      <c r="M30" s="13">
        <f t="shared" si="16"/>
        <v>0</v>
      </c>
      <c r="N30" s="14">
        <f t="shared" si="17"/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8"/>
        <v>0</v>
      </c>
      <c r="AB30" s="13">
        <f t="shared" si="18"/>
        <v>0</v>
      </c>
      <c r="AC30" s="17">
        <f t="shared" si="19"/>
        <v>0</v>
      </c>
      <c r="AE30" s="3" t="s">
        <v>15</v>
      </c>
      <c r="AF30" s="2" t="str">
        <f t="shared" si="20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3" t="str">
        <f t="shared" si="15"/>
        <v>N.A.</v>
      </c>
      <c r="AR30" s="14" t="str">
        <f t="shared" si="15"/>
        <v>N.A.</v>
      </c>
    </row>
    <row r="31" spans="1:44" ht="15" customHeight="1" thickBot="1" x14ac:dyDescent="0.3">
      <c r="A31" s="4" t="s">
        <v>16</v>
      </c>
      <c r="B31" s="2">
        <v>108098482.99999999</v>
      </c>
      <c r="C31" s="2">
        <v>297235990</v>
      </c>
      <c r="D31" s="2">
        <v>66988282.000000022</v>
      </c>
      <c r="E31" s="2">
        <v>9000000</v>
      </c>
      <c r="F31" s="2">
        <v>9566750</v>
      </c>
      <c r="G31" s="2">
        <v>26966249.999999996</v>
      </c>
      <c r="H31" s="2">
        <v>19713894</v>
      </c>
      <c r="I31" s="2">
        <v>3700100</v>
      </c>
      <c r="J31" s="2">
        <v>0</v>
      </c>
      <c r="K31" s="2"/>
      <c r="L31" s="1">
        <f t="shared" ref="L31" si="21">B31+D31+F31+H31+J31</f>
        <v>204367409</v>
      </c>
      <c r="M31" s="13">
        <f t="shared" ref="M31" si="22">C31+E31+G31+I31+K31</f>
        <v>336902340</v>
      </c>
      <c r="N31" s="17">
        <f t="shared" ref="N31" si="23">L31+M31</f>
        <v>541269749</v>
      </c>
      <c r="P31" s="4" t="s">
        <v>16</v>
      </c>
      <c r="Q31" s="2">
        <v>19523</v>
      </c>
      <c r="R31" s="2">
        <v>40663</v>
      </c>
      <c r="S31" s="2">
        <v>7006</v>
      </c>
      <c r="T31" s="2">
        <v>450</v>
      </c>
      <c r="U31" s="2">
        <v>1235</v>
      </c>
      <c r="V31" s="2">
        <v>3638</v>
      </c>
      <c r="W31" s="2">
        <v>4049</v>
      </c>
      <c r="X31" s="2">
        <v>806</v>
      </c>
      <c r="Y31" s="2">
        <v>617</v>
      </c>
      <c r="Z31" s="2">
        <v>0</v>
      </c>
      <c r="AA31" s="1">
        <f t="shared" ref="AA31" si="24">Q31+S31+U31+W31+Y31</f>
        <v>32430</v>
      </c>
      <c r="AB31" s="13">
        <f t="shared" ref="AB31" si="25">R31+T31+V31+X31+Z31</f>
        <v>45557</v>
      </c>
      <c r="AC31" s="14">
        <f t="shared" ref="AC31" si="26">AA31+AB31</f>
        <v>77987</v>
      </c>
      <c r="AE31" s="4" t="s">
        <v>16</v>
      </c>
      <c r="AF31" s="2">
        <f t="shared" si="20"/>
        <v>5536.9811504379441</v>
      </c>
      <c r="AG31" s="2">
        <f t="shared" si="15"/>
        <v>7309.7407963013056</v>
      </c>
      <c r="AH31" s="2">
        <f t="shared" si="15"/>
        <v>9561.5589494718843</v>
      </c>
      <c r="AI31" s="2">
        <f t="shared" si="15"/>
        <v>20000</v>
      </c>
      <c r="AJ31" s="2">
        <f t="shared" si="15"/>
        <v>7746.356275303644</v>
      </c>
      <c r="AK31" s="2">
        <f t="shared" si="15"/>
        <v>7412.3831775700928</v>
      </c>
      <c r="AL31" s="2">
        <f t="shared" si="15"/>
        <v>4868.8303284761669</v>
      </c>
      <c r="AM31" s="2">
        <f t="shared" si="15"/>
        <v>4590.6947890818856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6301.8010792476107</v>
      </c>
      <c r="AQ31" s="13">
        <f t="shared" ref="AQ31" si="28">IFERROR(M31/AB31, "N.A.")</f>
        <v>7395.182738108304</v>
      </c>
      <c r="AR31" s="14">
        <f t="shared" ref="AR31" si="29">IFERROR(N31/AC31, "N.A.")</f>
        <v>6940.5125084950059</v>
      </c>
    </row>
    <row r="32" spans="1:44" ht="15" customHeight="1" thickBot="1" x14ac:dyDescent="0.3">
      <c r="A32" s="5" t="s">
        <v>0</v>
      </c>
      <c r="B32" s="24">
        <f>B31+C31</f>
        <v>405334473</v>
      </c>
      <c r="C32" s="26"/>
      <c r="D32" s="24">
        <f>D31+E31</f>
        <v>75988282.00000003</v>
      </c>
      <c r="E32" s="26"/>
      <c r="F32" s="24">
        <f>F31+G31</f>
        <v>36533000</v>
      </c>
      <c r="G32" s="26"/>
      <c r="H32" s="24">
        <f>H31+I31</f>
        <v>23413994</v>
      </c>
      <c r="I32" s="26"/>
      <c r="J32" s="24">
        <f>J31+K31</f>
        <v>0</v>
      </c>
      <c r="K32" s="26"/>
      <c r="L32" s="24">
        <f>L31+M31</f>
        <v>541269749</v>
      </c>
      <c r="M32" s="25"/>
      <c r="N32" s="18">
        <f>B32+D32+F32+H32+J32</f>
        <v>541269749</v>
      </c>
      <c r="P32" s="5" t="s">
        <v>0</v>
      </c>
      <c r="Q32" s="24">
        <f>Q31+R31</f>
        <v>60186</v>
      </c>
      <c r="R32" s="26"/>
      <c r="S32" s="24">
        <f>S31+T31</f>
        <v>7456</v>
      </c>
      <c r="T32" s="26"/>
      <c r="U32" s="24">
        <f>U31+V31</f>
        <v>4873</v>
      </c>
      <c r="V32" s="26"/>
      <c r="W32" s="24">
        <f>W31+X31</f>
        <v>4855</v>
      </c>
      <c r="X32" s="26"/>
      <c r="Y32" s="24">
        <f>Y31+Z31</f>
        <v>617</v>
      </c>
      <c r="Z32" s="26"/>
      <c r="AA32" s="24">
        <f>AA31+AB31</f>
        <v>77987</v>
      </c>
      <c r="AB32" s="26"/>
      <c r="AC32" s="19">
        <f>Q32+S32+U32+W32+Y32</f>
        <v>77987</v>
      </c>
      <c r="AE32" s="5" t="s">
        <v>0</v>
      </c>
      <c r="AF32" s="27">
        <f>IFERROR(B32/Q32,"N.A.")</f>
        <v>6734.6969893330679</v>
      </c>
      <c r="AG32" s="28"/>
      <c r="AH32" s="27">
        <f>IFERROR(D32/S32,"N.A.")</f>
        <v>10191.56142703863</v>
      </c>
      <c r="AI32" s="28"/>
      <c r="AJ32" s="27">
        <f>IFERROR(F32/U32,"N.A.")</f>
        <v>7497.0244202749845</v>
      </c>
      <c r="AK32" s="28"/>
      <c r="AL32" s="27">
        <f>IFERROR(H32/W32,"N.A.")</f>
        <v>4822.655818743563</v>
      </c>
      <c r="AM32" s="28"/>
      <c r="AN32" s="27">
        <f>IFERROR(J32/Y32,"N.A.")</f>
        <v>0</v>
      </c>
      <c r="AO32" s="28"/>
      <c r="AP32" s="27">
        <f>IFERROR(L32/AA32,"N.A.")</f>
        <v>6940.5125084950059</v>
      </c>
      <c r="AQ32" s="28"/>
      <c r="AR32" s="16">
        <f>IFERROR(N32/AC32, "N.A.")</f>
        <v>6940.5125084950059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8762085</v>
      </c>
      <c r="C39" s="2"/>
      <c r="D39" s="2"/>
      <c r="E39" s="2"/>
      <c r="F39" s="2">
        <v>1135200</v>
      </c>
      <c r="G39" s="2"/>
      <c r="H39" s="2">
        <v>16585365</v>
      </c>
      <c r="I39" s="2"/>
      <c r="J39" s="2">
        <v>0</v>
      </c>
      <c r="K39" s="2"/>
      <c r="L39" s="1">
        <f>B39+D39+F39+H39+J39</f>
        <v>26482650</v>
      </c>
      <c r="M39" s="13">
        <f>C39+E39+G39+I39+K39</f>
        <v>0</v>
      </c>
      <c r="N39" s="14">
        <f>L39+M39</f>
        <v>26482650</v>
      </c>
      <c r="P39" s="3" t="s">
        <v>12</v>
      </c>
      <c r="Q39" s="2">
        <v>2126</v>
      </c>
      <c r="R39" s="2">
        <v>0</v>
      </c>
      <c r="S39" s="2">
        <v>0</v>
      </c>
      <c r="T39" s="2">
        <v>0</v>
      </c>
      <c r="U39" s="2">
        <v>264</v>
      </c>
      <c r="V39" s="2">
        <v>0</v>
      </c>
      <c r="W39" s="2">
        <v>4136</v>
      </c>
      <c r="X39" s="2">
        <v>0</v>
      </c>
      <c r="Y39" s="2">
        <v>1579</v>
      </c>
      <c r="Z39" s="2">
        <v>0</v>
      </c>
      <c r="AA39" s="1">
        <f>Q39+S39+U39+W39+Y39</f>
        <v>8105</v>
      </c>
      <c r="AB39" s="13">
        <f>R39+T39+V39+X39+Z39</f>
        <v>0</v>
      </c>
      <c r="AC39" s="14">
        <f>AA39+AB39</f>
        <v>8105</v>
      </c>
      <c r="AE39" s="3" t="s">
        <v>12</v>
      </c>
      <c r="AF39" s="2">
        <f>IFERROR(B39/Q39, "N.A.")</f>
        <v>4121.3946378174978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>
        <f t="shared" si="30"/>
        <v>4300</v>
      </c>
      <c r="AK39" s="2" t="str">
        <f t="shared" si="30"/>
        <v>N.A.</v>
      </c>
      <c r="AL39" s="2">
        <f t="shared" si="30"/>
        <v>4010.0012088974854</v>
      </c>
      <c r="AM39" s="2" t="str">
        <f t="shared" si="30"/>
        <v>N.A.</v>
      </c>
      <c r="AN39" s="2">
        <f t="shared" si="30"/>
        <v>0</v>
      </c>
      <c r="AO39" s="2" t="str">
        <f t="shared" si="30"/>
        <v>N.A.</v>
      </c>
      <c r="AP39" s="15">
        <f t="shared" si="30"/>
        <v>3267.4460209747072</v>
      </c>
      <c r="AQ39" s="13" t="str">
        <f t="shared" si="30"/>
        <v>N.A.</v>
      </c>
      <c r="AR39" s="14">
        <f t="shared" si="30"/>
        <v>3267.4460209747072</v>
      </c>
    </row>
    <row r="40" spans="1:44" ht="15" customHeight="1" thickBot="1" x14ac:dyDescent="0.3">
      <c r="A40" s="3" t="s">
        <v>13</v>
      </c>
      <c r="B40" s="2">
        <v>9730820.0000000019</v>
      </c>
      <c r="C40" s="2">
        <v>1586000</v>
      </c>
      <c r="D40" s="2">
        <v>186620</v>
      </c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9917440.0000000019</v>
      </c>
      <c r="M40" s="13">
        <f t="shared" si="31"/>
        <v>1586000</v>
      </c>
      <c r="N40" s="14">
        <f t="shared" ref="N40:N42" si="32">L40+M40</f>
        <v>11503440.000000002</v>
      </c>
      <c r="P40" s="3" t="s">
        <v>13</v>
      </c>
      <c r="Q40" s="2">
        <v>3405</v>
      </c>
      <c r="R40" s="2">
        <v>442</v>
      </c>
      <c r="S40" s="2">
        <v>217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3622</v>
      </c>
      <c r="AB40" s="13">
        <f t="shared" si="33"/>
        <v>442</v>
      </c>
      <c r="AC40" s="14">
        <f t="shared" ref="AC40:AC42" si="34">AA40+AB40</f>
        <v>4064</v>
      </c>
      <c r="AE40" s="3" t="s">
        <v>13</v>
      </c>
      <c r="AF40" s="2">
        <f t="shared" ref="AF40:AF43" si="35">IFERROR(B40/Q40, "N.A.")</f>
        <v>2857.8032305433194</v>
      </c>
      <c r="AG40" s="2">
        <f t="shared" si="30"/>
        <v>3588.2352941176468</v>
      </c>
      <c r="AH40" s="2">
        <f t="shared" si="30"/>
        <v>860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2738.1115405853125</v>
      </c>
      <c r="AQ40" s="13">
        <f t="shared" si="30"/>
        <v>3588.2352941176468</v>
      </c>
      <c r="AR40" s="14">
        <f t="shared" si="30"/>
        <v>2830.5708661417329</v>
      </c>
    </row>
    <row r="41" spans="1:44" ht="15" customHeight="1" thickBot="1" x14ac:dyDescent="0.3">
      <c r="A41" s="3" t="s">
        <v>14</v>
      </c>
      <c r="B41" s="2">
        <v>19799274</v>
      </c>
      <c r="C41" s="2">
        <v>101242860.00000001</v>
      </c>
      <c r="D41" s="2">
        <v>8018840</v>
      </c>
      <c r="E41" s="2"/>
      <c r="F41" s="2"/>
      <c r="G41" s="2">
        <v>1775700</v>
      </c>
      <c r="H41" s="2"/>
      <c r="I41" s="2"/>
      <c r="J41" s="2">
        <v>0</v>
      </c>
      <c r="K41" s="2"/>
      <c r="L41" s="1">
        <f t="shared" si="31"/>
        <v>27818114</v>
      </c>
      <c r="M41" s="13">
        <f t="shared" si="31"/>
        <v>103018560.00000001</v>
      </c>
      <c r="N41" s="14">
        <f t="shared" si="32"/>
        <v>130836674.00000001</v>
      </c>
      <c r="P41" s="3" t="s">
        <v>14</v>
      </c>
      <c r="Q41" s="2">
        <v>4579</v>
      </c>
      <c r="R41" s="2">
        <v>17569</v>
      </c>
      <c r="S41" s="2">
        <v>2062</v>
      </c>
      <c r="T41" s="2">
        <v>0</v>
      </c>
      <c r="U41" s="2">
        <v>0</v>
      </c>
      <c r="V41" s="2">
        <v>647</v>
      </c>
      <c r="W41" s="2">
        <v>0</v>
      </c>
      <c r="X41" s="2">
        <v>0</v>
      </c>
      <c r="Y41" s="2">
        <v>754</v>
      </c>
      <c r="Z41" s="2">
        <v>0</v>
      </c>
      <c r="AA41" s="1">
        <f t="shared" si="33"/>
        <v>7395</v>
      </c>
      <c r="AB41" s="13">
        <f t="shared" si="33"/>
        <v>18216</v>
      </c>
      <c r="AC41" s="14">
        <f t="shared" si="34"/>
        <v>25611</v>
      </c>
      <c r="AE41" s="3" t="s">
        <v>14</v>
      </c>
      <c r="AF41" s="2">
        <f t="shared" si="35"/>
        <v>4323.9296789692071</v>
      </c>
      <c r="AG41" s="2">
        <f t="shared" si="30"/>
        <v>5762.5852353577329</v>
      </c>
      <c r="AH41" s="2">
        <f t="shared" si="30"/>
        <v>3888.8651794374396</v>
      </c>
      <c r="AI41" s="2" t="str">
        <f t="shared" si="30"/>
        <v>N.A.</v>
      </c>
      <c r="AJ41" s="2" t="str">
        <f t="shared" si="30"/>
        <v>N.A.</v>
      </c>
      <c r="AK41" s="2">
        <f t="shared" si="30"/>
        <v>2744.5131375579599</v>
      </c>
      <c r="AL41" s="2" t="str">
        <f t="shared" si="30"/>
        <v>N.A.</v>
      </c>
      <c r="AM41" s="2" t="str">
        <f t="shared" si="30"/>
        <v>N.A.</v>
      </c>
      <c r="AN41" s="2">
        <f t="shared" si="30"/>
        <v>0</v>
      </c>
      <c r="AO41" s="2" t="str">
        <f t="shared" si="30"/>
        <v>N.A.</v>
      </c>
      <c r="AP41" s="15">
        <f t="shared" si="30"/>
        <v>3761.7463150777553</v>
      </c>
      <c r="AQ41" s="13">
        <f t="shared" si="30"/>
        <v>5655.3886693017139</v>
      </c>
      <c r="AR41" s="14">
        <f t="shared" si="30"/>
        <v>5108.6124712037799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31"/>
        <v>0</v>
      </c>
      <c r="M42" s="13">
        <f t="shared" si="31"/>
        <v>0</v>
      </c>
      <c r="N42" s="14">
        <f t="shared" si="32"/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33"/>
        <v>0</v>
      </c>
      <c r="AB42" s="13">
        <f t="shared" si="33"/>
        <v>0</v>
      </c>
      <c r="AC42" s="14">
        <f t="shared" si="34"/>
        <v>0</v>
      </c>
      <c r="AE42" s="3" t="s">
        <v>15</v>
      </c>
      <c r="AF42" s="2" t="str">
        <f t="shared" si="35"/>
        <v>N.A.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 t="str">
        <f t="shared" si="30"/>
        <v>N.A.</v>
      </c>
      <c r="AO42" s="2" t="str">
        <f t="shared" si="30"/>
        <v>N.A.</v>
      </c>
      <c r="AP42" s="15" t="str">
        <f t="shared" si="30"/>
        <v>N.A.</v>
      </c>
      <c r="AQ42" s="13" t="str">
        <f t="shared" si="30"/>
        <v>N.A.</v>
      </c>
      <c r="AR42" s="14" t="str">
        <f t="shared" si="30"/>
        <v>N.A.</v>
      </c>
    </row>
    <row r="43" spans="1:44" ht="15" customHeight="1" thickBot="1" x14ac:dyDescent="0.3">
      <c r="A43" s="4" t="s">
        <v>16</v>
      </c>
      <c r="B43" s="2">
        <v>38292179</v>
      </c>
      <c r="C43" s="2">
        <v>102828860.00000001</v>
      </c>
      <c r="D43" s="2">
        <v>8205460</v>
      </c>
      <c r="E43" s="2"/>
      <c r="F43" s="2">
        <v>1135200</v>
      </c>
      <c r="G43" s="2">
        <v>1775700</v>
      </c>
      <c r="H43" s="2">
        <v>16585365</v>
      </c>
      <c r="I43" s="2"/>
      <c r="J43" s="2">
        <v>0</v>
      </c>
      <c r="K43" s="2"/>
      <c r="L43" s="1">
        <f t="shared" ref="L43" si="36">B43+D43+F43+H43+J43</f>
        <v>64218204</v>
      </c>
      <c r="M43" s="13">
        <f t="shared" ref="M43" si="37">C43+E43+G43+I43+K43</f>
        <v>104604560.00000001</v>
      </c>
      <c r="N43" s="17">
        <f t="shared" ref="N43" si="38">L43+M43</f>
        <v>168822764</v>
      </c>
      <c r="P43" s="4" t="s">
        <v>16</v>
      </c>
      <c r="Q43" s="2">
        <v>10110</v>
      </c>
      <c r="R43" s="2">
        <v>18011</v>
      </c>
      <c r="S43" s="2">
        <v>2279</v>
      </c>
      <c r="T43" s="2">
        <v>0</v>
      </c>
      <c r="U43" s="2">
        <v>264</v>
      </c>
      <c r="V43" s="2">
        <v>647</v>
      </c>
      <c r="W43" s="2">
        <v>4136</v>
      </c>
      <c r="X43" s="2">
        <v>0</v>
      </c>
      <c r="Y43" s="2">
        <v>2333</v>
      </c>
      <c r="Z43" s="2">
        <v>0</v>
      </c>
      <c r="AA43" s="1">
        <f t="shared" ref="AA43" si="39">Q43+S43+U43+W43+Y43</f>
        <v>19122</v>
      </c>
      <c r="AB43" s="13">
        <f t="shared" ref="AB43" si="40">R43+T43+V43+X43+Z43</f>
        <v>18658</v>
      </c>
      <c r="AC43" s="17">
        <f t="shared" ref="AC43" si="41">AA43+AB43</f>
        <v>37780</v>
      </c>
      <c r="AE43" s="4" t="s">
        <v>16</v>
      </c>
      <c r="AF43" s="2">
        <f t="shared" si="35"/>
        <v>3787.5547972304648</v>
      </c>
      <c r="AG43" s="2">
        <f t="shared" si="30"/>
        <v>5709.2254733218597</v>
      </c>
      <c r="AH43" s="2">
        <f t="shared" si="30"/>
        <v>3600.4651162790697</v>
      </c>
      <c r="AI43" s="2" t="str">
        <f t="shared" si="30"/>
        <v>N.A.</v>
      </c>
      <c r="AJ43" s="2">
        <f t="shared" si="30"/>
        <v>4300</v>
      </c>
      <c r="AK43" s="2">
        <f t="shared" si="30"/>
        <v>2744.5131375579599</v>
      </c>
      <c r="AL43" s="2">
        <f t="shared" si="30"/>
        <v>4010.0012088974854</v>
      </c>
      <c r="AM43" s="2" t="str">
        <f t="shared" si="30"/>
        <v>N.A.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3358.3413868842172</v>
      </c>
      <c r="AQ43" s="13">
        <f t="shared" ref="AQ43" si="43">IFERROR(M43/AB43, "N.A.")</f>
        <v>5606.4186943938266</v>
      </c>
      <c r="AR43" s="14">
        <f t="shared" ref="AR43" si="44">IFERROR(N43/AC43, "N.A.")</f>
        <v>4468.5750132345156</v>
      </c>
    </row>
    <row r="44" spans="1:44" ht="15" customHeight="1" thickBot="1" x14ac:dyDescent="0.3">
      <c r="A44" s="5" t="s">
        <v>0</v>
      </c>
      <c r="B44" s="24">
        <f>B43+C43</f>
        <v>141121039</v>
      </c>
      <c r="C44" s="26"/>
      <c r="D44" s="24">
        <f>D43+E43</f>
        <v>8205460</v>
      </c>
      <c r="E44" s="26"/>
      <c r="F44" s="24">
        <f>F43+G43</f>
        <v>2910900</v>
      </c>
      <c r="G44" s="26"/>
      <c r="H44" s="24">
        <f>H43+I43</f>
        <v>16585365</v>
      </c>
      <c r="I44" s="26"/>
      <c r="J44" s="24">
        <f>J43+K43</f>
        <v>0</v>
      </c>
      <c r="K44" s="26"/>
      <c r="L44" s="24">
        <f>L43+M43</f>
        <v>168822764</v>
      </c>
      <c r="M44" s="25"/>
      <c r="N44" s="18">
        <f>B44+D44+F44+H44+J44</f>
        <v>168822764</v>
      </c>
      <c r="P44" s="5" t="s">
        <v>0</v>
      </c>
      <c r="Q44" s="24">
        <f>Q43+R43</f>
        <v>28121</v>
      </c>
      <c r="R44" s="26"/>
      <c r="S44" s="24">
        <f>S43+T43</f>
        <v>2279</v>
      </c>
      <c r="T44" s="26"/>
      <c r="U44" s="24">
        <f>U43+V43</f>
        <v>911</v>
      </c>
      <c r="V44" s="26"/>
      <c r="W44" s="24">
        <f>W43+X43</f>
        <v>4136</v>
      </c>
      <c r="X44" s="26"/>
      <c r="Y44" s="24">
        <f>Y43+Z43</f>
        <v>2333</v>
      </c>
      <c r="Z44" s="26"/>
      <c r="AA44" s="24">
        <f>AA43+AB43</f>
        <v>37780</v>
      </c>
      <c r="AB44" s="25"/>
      <c r="AC44" s="18">
        <f>Q44+S44+U44+W44+Y44</f>
        <v>37780</v>
      </c>
      <c r="AE44" s="5" t="s">
        <v>0</v>
      </c>
      <c r="AF44" s="27">
        <f>IFERROR(B44/Q44,"N.A.")</f>
        <v>5018.3506632054341</v>
      </c>
      <c r="AG44" s="28"/>
      <c r="AH44" s="27">
        <f>IFERROR(D44/S44,"N.A.")</f>
        <v>3600.4651162790697</v>
      </c>
      <c r="AI44" s="28"/>
      <c r="AJ44" s="27">
        <f>IFERROR(F44/U44,"N.A.")</f>
        <v>3195.2799121844128</v>
      </c>
      <c r="AK44" s="28"/>
      <c r="AL44" s="27">
        <f>IFERROR(H44/W44,"N.A.")</f>
        <v>4010.0012088974854</v>
      </c>
      <c r="AM44" s="28"/>
      <c r="AN44" s="27">
        <f>IFERROR(J44/Y44,"N.A.")</f>
        <v>0</v>
      </c>
      <c r="AO44" s="28"/>
      <c r="AP44" s="27">
        <f>IFERROR(L44/AA44,"N.A.")</f>
        <v>4468.5750132345156</v>
      </c>
      <c r="AQ44" s="28"/>
      <c r="AR44" s="16">
        <f>IFERROR(N44/AC44, "N.A.")</f>
        <v>4468.5750132345156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0" t="s">
        <v>17</v>
      </c>
      <c r="B1" s="21" t="s">
        <v>37</v>
      </c>
    </row>
    <row r="2" spans="1:44" ht="15" customHeight="1" x14ac:dyDescent="0.25">
      <c r="A2" s="20" t="s">
        <v>18</v>
      </c>
      <c r="B2" s="21" t="s">
        <v>19</v>
      </c>
    </row>
    <row r="3" spans="1:44" ht="15" customHeight="1" x14ac:dyDescent="0.25">
      <c r="A3" s="20" t="s">
        <v>20</v>
      </c>
      <c r="B3" s="21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0" t="s">
        <v>21</v>
      </c>
      <c r="B4" s="21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0" t="s">
        <v>23</v>
      </c>
      <c r="B5" s="21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0" t="s">
        <v>24</v>
      </c>
      <c r="B6" s="21">
        <v>2017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0" t="s">
        <v>25</v>
      </c>
      <c r="B7" s="22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0" t="s">
        <v>26</v>
      </c>
      <c r="B8" s="23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0" t="s">
        <v>31</v>
      </c>
      <c r="P10" s="10" t="s">
        <v>28</v>
      </c>
      <c r="AE10" s="10" t="s">
        <v>34</v>
      </c>
    </row>
    <row r="11" spans="1:44" ht="15" customHeight="1" x14ac:dyDescent="0.25">
      <c r="A11" s="29" t="s">
        <v>1</v>
      </c>
      <c r="B11" s="32" t="s">
        <v>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9" t="s">
        <v>0</v>
      </c>
      <c r="P11" s="29" t="s">
        <v>1</v>
      </c>
      <c r="Q11" s="32" t="s">
        <v>2</v>
      </c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29" t="s">
        <v>0</v>
      </c>
      <c r="AE11" s="29" t="s">
        <v>1</v>
      </c>
      <c r="AF11" s="32" t="s">
        <v>2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29" t="s">
        <v>0</v>
      </c>
    </row>
    <row r="12" spans="1:44" ht="15" customHeight="1" x14ac:dyDescent="0.25">
      <c r="A12" s="30"/>
      <c r="B12" s="34" t="s">
        <v>3</v>
      </c>
      <c r="C12" s="35"/>
      <c r="D12" s="35"/>
      <c r="E12" s="36"/>
      <c r="F12" s="37" t="s">
        <v>4</v>
      </c>
      <c r="G12" s="38"/>
      <c r="H12" s="37" t="s">
        <v>5</v>
      </c>
      <c r="I12" s="38"/>
      <c r="J12" s="37" t="s">
        <v>6</v>
      </c>
      <c r="K12" s="38"/>
      <c r="L12" s="37" t="s">
        <v>7</v>
      </c>
      <c r="M12" s="45"/>
      <c r="N12" s="30"/>
      <c r="P12" s="30"/>
      <c r="Q12" s="34" t="s">
        <v>3</v>
      </c>
      <c r="R12" s="35"/>
      <c r="S12" s="35"/>
      <c r="T12" s="36"/>
      <c r="U12" s="37" t="s">
        <v>4</v>
      </c>
      <c r="V12" s="38"/>
      <c r="W12" s="37" t="s">
        <v>5</v>
      </c>
      <c r="X12" s="38"/>
      <c r="Y12" s="37" t="s">
        <v>6</v>
      </c>
      <c r="Z12" s="38"/>
      <c r="AA12" s="37" t="s">
        <v>7</v>
      </c>
      <c r="AB12" s="45"/>
      <c r="AC12" s="30"/>
      <c r="AE12" s="30"/>
      <c r="AF12" s="34" t="s">
        <v>3</v>
      </c>
      <c r="AG12" s="35"/>
      <c r="AH12" s="35"/>
      <c r="AI12" s="36"/>
      <c r="AJ12" s="37" t="s">
        <v>4</v>
      </c>
      <c r="AK12" s="38"/>
      <c r="AL12" s="37" t="s">
        <v>5</v>
      </c>
      <c r="AM12" s="38"/>
      <c r="AN12" s="37" t="s">
        <v>6</v>
      </c>
      <c r="AO12" s="38"/>
      <c r="AP12" s="37" t="s">
        <v>7</v>
      </c>
      <c r="AQ12" s="45"/>
      <c r="AR12" s="30"/>
    </row>
    <row r="13" spans="1:44" ht="15" customHeight="1" thickBot="1" x14ac:dyDescent="0.3">
      <c r="A13" s="30"/>
      <c r="B13" s="41" t="s">
        <v>8</v>
      </c>
      <c r="C13" s="42"/>
      <c r="D13" s="43" t="s">
        <v>9</v>
      </c>
      <c r="E13" s="44"/>
      <c r="F13" s="39"/>
      <c r="G13" s="40"/>
      <c r="H13" s="39"/>
      <c r="I13" s="40"/>
      <c r="J13" s="39"/>
      <c r="K13" s="40"/>
      <c r="L13" s="39"/>
      <c r="M13" s="46"/>
      <c r="N13" s="30"/>
      <c r="P13" s="30"/>
      <c r="Q13" s="41" t="s">
        <v>8</v>
      </c>
      <c r="R13" s="42"/>
      <c r="S13" s="43" t="s">
        <v>9</v>
      </c>
      <c r="T13" s="44"/>
      <c r="U13" s="39"/>
      <c r="V13" s="40"/>
      <c r="W13" s="39"/>
      <c r="X13" s="40"/>
      <c r="Y13" s="39"/>
      <c r="Z13" s="40"/>
      <c r="AA13" s="39"/>
      <c r="AB13" s="46"/>
      <c r="AC13" s="30"/>
      <c r="AE13" s="30"/>
      <c r="AF13" s="41" t="s">
        <v>8</v>
      </c>
      <c r="AG13" s="42"/>
      <c r="AH13" s="43" t="s">
        <v>9</v>
      </c>
      <c r="AI13" s="44"/>
      <c r="AJ13" s="39"/>
      <c r="AK13" s="40"/>
      <c r="AL13" s="39"/>
      <c r="AM13" s="40"/>
      <c r="AN13" s="39"/>
      <c r="AO13" s="40"/>
      <c r="AP13" s="39"/>
      <c r="AQ13" s="46"/>
      <c r="AR13" s="30"/>
    </row>
    <row r="14" spans="1:44" ht="15" customHeight="1" thickBot="1" x14ac:dyDescent="0.3">
      <c r="A14" s="31"/>
      <c r="B14" s="11" t="s">
        <v>10</v>
      </c>
      <c r="C14" s="12" t="s">
        <v>11</v>
      </c>
      <c r="D14" s="11" t="s">
        <v>10</v>
      </c>
      <c r="E14" s="12" t="s">
        <v>11</v>
      </c>
      <c r="F14" s="11" t="s">
        <v>10</v>
      </c>
      <c r="G14" s="12" t="s">
        <v>11</v>
      </c>
      <c r="H14" s="11" t="s">
        <v>10</v>
      </c>
      <c r="I14" s="12" t="s">
        <v>11</v>
      </c>
      <c r="J14" s="11" t="s">
        <v>10</v>
      </c>
      <c r="K14" s="12" t="s">
        <v>11</v>
      </c>
      <c r="L14" s="11" t="s">
        <v>10</v>
      </c>
      <c r="M14" s="12" t="s">
        <v>11</v>
      </c>
      <c r="N14" s="31"/>
      <c r="P14" s="31"/>
      <c r="Q14" s="11" t="s">
        <v>10</v>
      </c>
      <c r="R14" s="12" t="s">
        <v>11</v>
      </c>
      <c r="S14" s="11" t="s">
        <v>10</v>
      </c>
      <c r="T14" s="12" t="s">
        <v>11</v>
      </c>
      <c r="U14" s="11" t="s">
        <v>10</v>
      </c>
      <c r="V14" s="12" t="s">
        <v>11</v>
      </c>
      <c r="W14" s="11" t="s">
        <v>10</v>
      </c>
      <c r="X14" s="12" t="s">
        <v>11</v>
      </c>
      <c r="Y14" s="11" t="s">
        <v>10</v>
      </c>
      <c r="Z14" s="12" t="s">
        <v>11</v>
      </c>
      <c r="AA14" s="11" t="s">
        <v>10</v>
      </c>
      <c r="AB14" s="12" t="s">
        <v>11</v>
      </c>
      <c r="AC14" s="31"/>
      <c r="AE14" s="31"/>
      <c r="AF14" s="11" t="s">
        <v>10</v>
      </c>
      <c r="AG14" s="12" t="s">
        <v>11</v>
      </c>
      <c r="AH14" s="11" t="s">
        <v>10</v>
      </c>
      <c r="AI14" s="12" t="s">
        <v>11</v>
      </c>
      <c r="AJ14" s="11" t="s">
        <v>10</v>
      </c>
      <c r="AK14" s="12" t="s">
        <v>11</v>
      </c>
      <c r="AL14" s="11" t="s">
        <v>10</v>
      </c>
      <c r="AM14" s="12" t="s">
        <v>11</v>
      </c>
      <c r="AN14" s="11" t="s">
        <v>10</v>
      </c>
      <c r="AO14" s="12" t="s">
        <v>11</v>
      </c>
      <c r="AP14" s="11" t="s">
        <v>10</v>
      </c>
      <c r="AQ14" s="12" t="s">
        <v>11</v>
      </c>
      <c r="AR14" s="31"/>
    </row>
    <row r="15" spans="1:44" ht="15" customHeight="1" thickBot="1" x14ac:dyDescent="0.3">
      <c r="A15" s="3" t="s">
        <v>12</v>
      </c>
      <c r="B15" s="2">
        <v>6256757.9999999991</v>
      </c>
      <c r="C15" s="2"/>
      <c r="D15" s="2">
        <v>6043649.9999999991</v>
      </c>
      <c r="E15" s="2"/>
      <c r="F15" s="2">
        <v>0</v>
      </c>
      <c r="G15" s="2"/>
      <c r="H15" s="2">
        <v>7220580</v>
      </c>
      <c r="I15" s="2"/>
      <c r="J15" s="2"/>
      <c r="K15" s="2"/>
      <c r="L15" s="1">
        <f>B15+D15+F15+H15+J15</f>
        <v>19520988</v>
      </c>
      <c r="M15" s="13">
        <f>C15+E15+G15+I15+K15</f>
        <v>0</v>
      </c>
      <c r="N15" s="14">
        <f>L15+M15</f>
        <v>19520988</v>
      </c>
      <c r="P15" s="3" t="s">
        <v>12</v>
      </c>
      <c r="Q15" s="2">
        <v>1368</v>
      </c>
      <c r="R15" s="2">
        <v>0</v>
      </c>
      <c r="S15" s="2">
        <v>932</v>
      </c>
      <c r="T15" s="2">
        <v>0</v>
      </c>
      <c r="U15" s="2">
        <v>496</v>
      </c>
      <c r="V15" s="2">
        <v>0</v>
      </c>
      <c r="W15" s="2">
        <v>1762</v>
      </c>
      <c r="X15" s="2">
        <v>0</v>
      </c>
      <c r="Y15" s="2">
        <v>0</v>
      </c>
      <c r="Z15" s="2">
        <v>0</v>
      </c>
      <c r="AA15" s="1">
        <f>Q15+S15+U15+W15+Y15</f>
        <v>4558</v>
      </c>
      <c r="AB15" s="13">
        <f>R15+T15+V15+X15+Z15</f>
        <v>0</v>
      </c>
      <c r="AC15" s="14">
        <f>AA15+AB15</f>
        <v>4558</v>
      </c>
      <c r="AE15" s="3" t="s">
        <v>12</v>
      </c>
      <c r="AF15" s="2">
        <f>IFERROR(B15/Q15, "N.A.")</f>
        <v>4573.6535087719294</v>
      </c>
      <c r="AG15" s="2" t="str">
        <f t="shared" ref="AG15:AR19" si="0">IFERROR(C15/R15, "N.A.")</f>
        <v>N.A.</v>
      </c>
      <c r="AH15" s="2">
        <f t="shared" si="0"/>
        <v>6484.6030042918446</v>
      </c>
      <c r="AI15" s="2" t="str">
        <f t="shared" si="0"/>
        <v>N.A.</v>
      </c>
      <c r="AJ15" s="2">
        <f t="shared" si="0"/>
        <v>0</v>
      </c>
      <c r="AK15" s="2" t="str">
        <f t="shared" si="0"/>
        <v>N.A.</v>
      </c>
      <c r="AL15" s="2">
        <f t="shared" si="0"/>
        <v>4097.9455164585697</v>
      </c>
      <c r="AM15" s="2" t="str">
        <f t="shared" si="0"/>
        <v>N.A.</v>
      </c>
      <c r="AN15" s="2" t="str">
        <f t="shared" si="0"/>
        <v>N.A.</v>
      </c>
      <c r="AO15" s="2" t="str">
        <f t="shared" si="0"/>
        <v>N.A.</v>
      </c>
      <c r="AP15" s="15">
        <f t="shared" si="0"/>
        <v>4282.796840719614</v>
      </c>
      <c r="AQ15" s="13" t="str">
        <f t="shared" si="0"/>
        <v>N.A.</v>
      </c>
      <c r="AR15" s="14">
        <f t="shared" si="0"/>
        <v>4282.796840719614</v>
      </c>
    </row>
    <row r="16" spans="1:44" ht="15" customHeight="1" thickBot="1" x14ac:dyDescent="0.3">
      <c r="A16" s="3" t="s">
        <v>13</v>
      </c>
      <c r="B16" s="2">
        <v>4312730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ref="L16:M18" si="1">B16+D16+F16+H16+J16</f>
        <v>4312730</v>
      </c>
      <c r="M16" s="13">
        <f t="shared" si="1"/>
        <v>0</v>
      </c>
      <c r="N16" s="14">
        <f t="shared" ref="N16:N18" si="2">L16+M16</f>
        <v>4312730</v>
      </c>
      <c r="P16" s="3" t="s">
        <v>13</v>
      </c>
      <c r="Q16" s="2">
        <v>1243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ref="AA16:AB18" si="3">Q16+S16+U16+W16+Y16</f>
        <v>1243</v>
      </c>
      <c r="AB16" s="13">
        <f t="shared" si="3"/>
        <v>0</v>
      </c>
      <c r="AC16" s="14">
        <f t="shared" ref="AC16:AC18" si="4">AA16+AB16</f>
        <v>1243</v>
      </c>
      <c r="AE16" s="3" t="s">
        <v>13</v>
      </c>
      <c r="AF16" s="2">
        <f t="shared" ref="AF16:AF19" si="5">IFERROR(B16/Q16, "N.A.")</f>
        <v>3469.6138374899438</v>
      </c>
      <c r="AG16" s="2" t="str">
        <f t="shared" si="0"/>
        <v>N.A.</v>
      </c>
      <c r="AH16" s="2" t="str">
        <f t="shared" si="0"/>
        <v>N.A.</v>
      </c>
      <c r="AI16" s="2" t="str">
        <f t="shared" si="0"/>
        <v>N.A.</v>
      </c>
      <c r="AJ16" s="2" t="str">
        <f t="shared" si="0"/>
        <v>N.A.</v>
      </c>
      <c r="AK16" s="2" t="str">
        <f t="shared" si="0"/>
        <v>N.A.</v>
      </c>
      <c r="AL16" s="2" t="str">
        <f t="shared" si="0"/>
        <v>N.A.</v>
      </c>
      <c r="AM16" s="2" t="str">
        <f t="shared" si="0"/>
        <v>N.A.</v>
      </c>
      <c r="AN16" s="2" t="str">
        <f t="shared" si="0"/>
        <v>N.A.</v>
      </c>
      <c r="AO16" s="2" t="str">
        <f t="shared" si="0"/>
        <v>N.A.</v>
      </c>
      <c r="AP16" s="15">
        <f t="shared" si="0"/>
        <v>3469.6138374899438</v>
      </c>
      <c r="AQ16" s="13" t="str">
        <f t="shared" si="0"/>
        <v>N.A.</v>
      </c>
      <c r="AR16" s="14">
        <f t="shared" si="0"/>
        <v>3469.6138374899438</v>
      </c>
    </row>
    <row r="17" spans="1:44" ht="15" customHeight="1" thickBot="1" x14ac:dyDescent="0.3">
      <c r="A17" s="3" t="s">
        <v>14</v>
      </c>
      <c r="B17" s="2">
        <v>31817700</v>
      </c>
      <c r="C17" s="2">
        <v>62304477</v>
      </c>
      <c r="D17" s="2">
        <v>4773840</v>
      </c>
      <c r="E17" s="2"/>
      <c r="F17" s="2"/>
      <c r="G17" s="2">
        <v>4174199.9999999995</v>
      </c>
      <c r="H17" s="2"/>
      <c r="I17" s="2">
        <v>12784059.999999998</v>
      </c>
      <c r="J17" s="2">
        <v>0</v>
      </c>
      <c r="K17" s="2"/>
      <c r="L17" s="1">
        <f t="shared" si="1"/>
        <v>36591540</v>
      </c>
      <c r="M17" s="13">
        <f t="shared" si="1"/>
        <v>79262737</v>
      </c>
      <c r="N17" s="14">
        <f t="shared" si="2"/>
        <v>115854277</v>
      </c>
      <c r="P17" s="3" t="s">
        <v>14</v>
      </c>
      <c r="Q17" s="2">
        <v>5778</v>
      </c>
      <c r="R17" s="2">
        <v>8907</v>
      </c>
      <c r="S17" s="2">
        <v>344</v>
      </c>
      <c r="T17" s="2">
        <v>0</v>
      </c>
      <c r="U17" s="2">
        <v>0</v>
      </c>
      <c r="V17" s="2">
        <v>445</v>
      </c>
      <c r="W17" s="2">
        <v>0</v>
      </c>
      <c r="X17" s="2">
        <v>864</v>
      </c>
      <c r="Y17" s="2">
        <v>673</v>
      </c>
      <c r="Z17" s="2">
        <v>0</v>
      </c>
      <c r="AA17" s="1">
        <f t="shared" si="3"/>
        <v>6795</v>
      </c>
      <c r="AB17" s="13">
        <f t="shared" si="3"/>
        <v>10216</v>
      </c>
      <c r="AC17" s="14">
        <f t="shared" si="4"/>
        <v>17011</v>
      </c>
      <c r="AE17" s="3" t="s">
        <v>14</v>
      </c>
      <c r="AF17" s="2">
        <f t="shared" si="5"/>
        <v>5506.6978193146415</v>
      </c>
      <c r="AG17" s="2">
        <f t="shared" si="0"/>
        <v>6995.0013472549681</v>
      </c>
      <c r="AH17" s="2">
        <f t="shared" si="0"/>
        <v>13877.441860465116</v>
      </c>
      <c r="AI17" s="2" t="str">
        <f t="shared" si="0"/>
        <v>N.A.</v>
      </c>
      <c r="AJ17" s="2" t="str">
        <f t="shared" si="0"/>
        <v>N.A.</v>
      </c>
      <c r="AK17" s="2">
        <f t="shared" si="0"/>
        <v>9380.2247191011229</v>
      </c>
      <c r="AL17" s="2" t="str">
        <f t="shared" si="0"/>
        <v>N.A.</v>
      </c>
      <c r="AM17" s="2">
        <f t="shared" si="0"/>
        <v>14796.365740740739</v>
      </c>
      <c r="AN17" s="2">
        <f t="shared" si="0"/>
        <v>0</v>
      </c>
      <c r="AO17" s="2" t="str">
        <f t="shared" si="0"/>
        <v>N.A.</v>
      </c>
      <c r="AP17" s="15">
        <f t="shared" si="0"/>
        <v>5385.0684326710816</v>
      </c>
      <c r="AQ17" s="13">
        <f t="shared" si="0"/>
        <v>7758.6860806577915</v>
      </c>
      <c r="AR17" s="14">
        <f t="shared" si="0"/>
        <v>6810.5506437011345</v>
      </c>
    </row>
    <row r="18" spans="1:44" ht="15" customHeight="1" thickBot="1" x14ac:dyDescent="0.3">
      <c r="A18" s="3" t="s">
        <v>15</v>
      </c>
      <c r="B18" s="2">
        <v>2772640</v>
      </c>
      <c r="C18" s="2"/>
      <c r="D18" s="2">
        <v>2532000</v>
      </c>
      <c r="E18" s="2"/>
      <c r="F18" s="2"/>
      <c r="G18" s="2">
        <v>1599600</v>
      </c>
      <c r="H18" s="2">
        <v>82584</v>
      </c>
      <c r="I18" s="2"/>
      <c r="J18" s="2">
        <v>0</v>
      </c>
      <c r="K18" s="2"/>
      <c r="L18" s="1">
        <f t="shared" si="1"/>
        <v>5387224</v>
      </c>
      <c r="M18" s="13">
        <f t="shared" si="1"/>
        <v>1599600</v>
      </c>
      <c r="N18" s="14">
        <f t="shared" si="2"/>
        <v>6986824</v>
      </c>
      <c r="P18" s="3" t="s">
        <v>15</v>
      </c>
      <c r="Q18" s="2">
        <v>744</v>
      </c>
      <c r="R18" s="2">
        <v>0</v>
      </c>
      <c r="S18" s="2">
        <v>211</v>
      </c>
      <c r="T18" s="2">
        <v>0</v>
      </c>
      <c r="U18" s="2">
        <v>0</v>
      </c>
      <c r="V18" s="2">
        <v>248</v>
      </c>
      <c r="W18" s="2">
        <v>744</v>
      </c>
      <c r="X18" s="2">
        <v>0</v>
      </c>
      <c r="Y18" s="2">
        <v>496</v>
      </c>
      <c r="Z18" s="2">
        <v>0</v>
      </c>
      <c r="AA18" s="1">
        <f t="shared" si="3"/>
        <v>2195</v>
      </c>
      <c r="AB18" s="13">
        <f t="shared" si="3"/>
        <v>248</v>
      </c>
      <c r="AC18" s="17">
        <f t="shared" si="4"/>
        <v>2443</v>
      </c>
      <c r="AE18" s="3" t="s">
        <v>15</v>
      </c>
      <c r="AF18" s="2">
        <f t="shared" si="5"/>
        <v>3726.6666666666665</v>
      </c>
      <c r="AG18" s="2" t="str">
        <f t="shared" si="0"/>
        <v>N.A.</v>
      </c>
      <c r="AH18" s="2">
        <f t="shared" si="0"/>
        <v>12000</v>
      </c>
      <c r="AI18" s="2" t="str">
        <f t="shared" si="0"/>
        <v>N.A.</v>
      </c>
      <c r="AJ18" s="2" t="str">
        <f t="shared" si="0"/>
        <v>N.A.</v>
      </c>
      <c r="AK18" s="2">
        <f t="shared" si="0"/>
        <v>6450</v>
      </c>
      <c r="AL18" s="2">
        <f t="shared" si="0"/>
        <v>111</v>
      </c>
      <c r="AM18" s="2" t="str">
        <f t="shared" si="0"/>
        <v>N.A.</v>
      </c>
      <c r="AN18" s="2">
        <f t="shared" si="0"/>
        <v>0</v>
      </c>
      <c r="AO18" s="2" t="str">
        <f t="shared" si="0"/>
        <v>N.A.</v>
      </c>
      <c r="AP18" s="15">
        <f t="shared" si="0"/>
        <v>2454.3161731207288</v>
      </c>
      <c r="AQ18" s="13">
        <f t="shared" si="0"/>
        <v>6450</v>
      </c>
      <c r="AR18" s="14">
        <f t="shared" si="0"/>
        <v>2859.9361440851412</v>
      </c>
    </row>
    <row r="19" spans="1:44" ht="15" customHeight="1" thickBot="1" x14ac:dyDescent="0.3">
      <c r="A19" s="4" t="s">
        <v>16</v>
      </c>
      <c r="B19" s="2">
        <v>45159827.999999978</v>
      </c>
      <c r="C19" s="2">
        <v>62304477</v>
      </c>
      <c r="D19" s="2">
        <v>13349489.999999998</v>
      </c>
      <c r="E19" s="2"/>
      <c r="F19" s="2">
        <v>0</v>
      </c>
      <c r="G19" s="2">
        <v>5773800</v>
      </c>
      <c r="H19" s="2">
        <v>7303164</v>
      </c>
      <c r="I19" s="2">
        <v>12784059.999999998</v>
      </c>
      <c r="J19" s="2">
        <v>0</v>
      </c>
      <c r="K19" s="2"/>
      <c r="L19" s="1">
        <f t="shared" ref="L19" si="6">B19+D19+F19+H19+J19</f>
        <v>65812481.999999978</v>
      </c>
      <c r="M19" s="13">
        <f t="shared" ref="M19" si="7">C19+E19+G19+I19+K19</f>
        <v>80862337</v>
      </c>
      <c r="N19" s="17">
        <f t="shared" ref="N19" si="8">L19+M19</f>
        <v>146674818.99999997</v>
      </c>
      <c r="P19" s="4" t="s">
        <v>16</v>
      </c>
      <c r="Q19" s="2">
        <v>9133</v>
      </c>
      <c r="R19" s="2">
        <v>8907</v>
      </c>
      <c r="S19" s="2">
        <v>1487</v>
      </c>
      <c r="T19" s="2">
        <v>0</v>
      </c>
      <c r="U19" s="2">
        <v>496</v>
      </c>
      <c r="V19" s="2">
        <v>693</v>
      </c>
      <c r="W19" s="2">
        <v>2506</v>
      </c>
      <c r="X19" s="2">
        <v>864</v>
      </c>
      <c r="Y19" s="2">
        <v>1169</v>
      </c>
      <c r="Z19" s="2">
        <v>0</v>
      </c>
      <c r="AA19" s="1">
        <f t="shared" ref="AA19" si="9">Q19+S19+U19+W19+Y19</f>
        <v>14791</v>
      </c>
      <c r="AB19" s="13">
        <f t="shared" ref="AB19" si="10">R19+T19+V19+X19+Z19</f>
        <v>10464</v>
      </c>
      <c r="AC19" s="14">
        <f t="shared" ref="AC19" si="11">AA19+AB19</f>
        <v>25255</v>
      </c>
      <c r="AE19" s="4" t="s">
        <v>16</v>
      </c>
      <c r="AF19" s="2">
        <f t="shared" si="5"/>
        <v>4944.6871783641718</v>
      </c>
      <c r="AG19" s="2">
        <f t="shared" si="0"/>
        <v>6995.0013472549681</v>
      </c>
      <c r="AH19" s="2">
        <f t="shared" si="0"/>
        <v>8977.4646940147941</v>
      </c>
      <c r="AI19" s="2" t="str">
        <f t="shared" si="0"/>
        <v>N.A.</v>
      </c>
      <c r="AJ19" s="2">
        <f t="shared" si="0"/>
        <v>0</v>
      </c>
      <c r="AK19" s="2">
        <f t="shared" si="0"/>
        <v>8331.6017316017314</v>
      </c>
      <c r="AL19" s="2">
        <f t="shared" si="0"/>
        <v>2914.271348762969</v>
      </c>
      <c r="AM19" s="2">
        <f t="shared" si="0"/>
        <v>14796.365740740739</v>
      </c>
      <c r="AN19" s="2">
        <f t="shared" si="0"/>
        <v>0</v>
      </c>
      <c r="AO19" s="2" t="str">
        <f t="shared" si="0"/>
        <v>N.A.</v>
      </c>
      <c r="AP19" s="15">
        <f t="shared" ref="AP19" si="12">IFERROR(L19/AA19, "N.A.")</f>
        <v>4449.4950983706294</v>
      </c>
      <c r="AQ19" s="13">
        <f t="shared" ref="AQ19" si="13">IFERROR(M19/AB19, "N.A.")</f>
        <v>7727.6698203363912</v>
      </c>
      <c r="AR19" s="14">
        <f t="shared" ref="AR19" si="14">IFERROR(N19/AC19, "N.A.")</f>
        <v>5807.7536725400896</v>
      </c>
    </row>
    <row r="20" spans="1:44" ht="15" customHeight="1" thickBot="1" x14ac:dyDescent="0.3">
      <c r="A20" s="5" t="s">
        <v>0</v>
      </c>
      <c r="B20" s="24">
        <f>B19+C19</f>
        <v>107464304.99999997</v>
      </c>
      <c r="C20" s="26"/>
      <c r="D20" s="24">
        <f>D19+E19</f>
        <v>13349489.999999998</v>
      </c>
      <c r="E20" s="26"/>
      <c r="F20" s="24">
        <f>F19+G19</f>
        <v>5773800</v>
      </c>
      <c r="G20" s="26"/>
      <c r="H20" s="24">
        <f>H19+I19</f>
        <v>20087224</v>
      </c>
      <c r="I20" s="26"/>
      <c r="J20" s="24">
        <f>J19+K19</f>
        <v>0</v>
      </c>
      <c r="K20" s="26"/>
      <c r="L20" s="24">
        <f>L19+M19</f>
        <v>146674818.99999997</v>
      </c>
      <c r="M20" s="25"/>
      <c r="N20" s="18">
        <f>B20+D20+F20+H20+J20</f>
        <v>146674818.99999997</v>
      </c>
      <c r="P20" s="5" t="s">
        <v>0</v>
      </c>
      <c r="Q20" s="24">
        <f>Q19+R19</f>
        <v>18040</v>
      </c>
      <c r="R20" s="26"/>
      <c r="S20" s="24">
        <f>S19+T19</f>
        <v>1487</v>
      </c>
      <c r="T20" s="26"/>
      <c r="U20" s="24">
        <f>U19+V19</f>
        <v>1189</v>
      </c>
      <c r="V20" s="26"/>
      <c r="W20" s="24">
        <f>W19+X19</f>
        <v>3370</v>
      </c>
      <c r="X20" s="26"/>
      <c r="Y20" s="24">
        <f>Y19+Z19</f>
        <v>1169</v>
      </c>
      <c r="Z20" s="26"/>
      <c r="AA20" s="24">
        <f>AA19+AB19</f>
        <v>25255</v>
      </c>
      <c r="AB20" s="26"/>
      <c r="AC20" s="19">
        <f>Q20+S20+U20+W20+Y20</f>
        <v>25255</v>
      </c>
      <c r="AE20" s="5" t="s">
        <v>0</v>
      </c>
      <c r="AF20" s="27">
        <f>IFERROR(B20/Q20,"N.A.")</f>
        <v>5957.0013858093107</v>
      </c>
      <c r="AG20" s="28"/>
      <c r="AH20" s="27">
        <f>IFERROR(D20/S20,"N.A.")</f>
        <v>8977.4646940147941</v>
      </c>
      <c r="AI20" s="28"/>
      <c r="AJ20" s="27">
        <f>IFERROR(F20/U20,"N.A.")</f>
        <v>4856.0134566862907</v>
      </c>
      <c r="AK20" s="28"/>
      <c r="AL20" s="27">
        <f>IFERROR(H20/W20,"N.A.")</f>
        <v>5960.6005934718105</v>
      </c>
      <c r="AM20" s="28"/>
      <c r="AN20" s="27">
        <f>IFERROR(J20/Y20,"N.A.")</f>
        <v>0</v>
      </c>
      <c r="AO20" s="28"/>
      <c r="AP20" s="27">
        <f>IFERROR(L20/AA20,"N.A.")</f>
        <v>5807.7536725400896</v>
      </c>
      <c r="AQ20" s="28"/>
      <c r="AR20" s="16">
        <f>IFERROR(N20/AC20, "N.A.")</f>
        <v>5807.7536725400896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0" t="s">
        <v>32</v>
      </c>
      <c r="P22" s="10" t="s">
        <v>29</v>
      </c>
      <c r="AE22" s="10" t="s">
        <v>35</v>
      </c>
    </row>
    <row r="23" spans="1:44" ht="15" customHeight="1" x14ac:dyDescent="0.25">
      <c r="A23" s="29" t="s">
        <v>1</v>
      </c>
      <c r="B23" s="32" t="s">
        <v>2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29" t="s">
        <v>0</v>
      </c>
      <c r="P23" s="29" t="s">
        <v>1</v>
      </c>
      <c r="Q23" s="32" t="s">
        <v>2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29" t="s">
        <v>0</v>
      </c>
      <c r="AE23" s="29" t="s">
        <v>1</v>
      </c>
      <c r="AF23" s="32" t="s">
        <v>2</v>
      </c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29" t="s">
        <v>0</v>
      </c>
    </row>
    <row r="24" spans="1:44" ht="15" customHeight="1" x14ac:dyDescent="0.25">
      <c r="A24" s="30"/>
      <c r="B24" s="34" t="s">
        <v>3</v>
      </c>
      <c r="C24" s="35"/>
      <c r="D24" s="35"/>
      <c r="E24" s="36"/>
      <c r="F24" s="37" t="s">
        <v>4</v>
      </c>
      <c r="G24" s="38"/>
      <c r="H24" s="37" t="s">
        <v>5</v>
      </c>
      <c r="I24" s="38"/>
      <c r="J24" s="37" t="s">
        <v>6</v>
      </c>
      <c r="K24" s="38"/>
      <c r="L24" s="37" t="s">
        <v>7</v>
      </c>
      <c r="M24" s="45"/>
      <c r="N24" s="30"/>
      <c r="P24" s="30"/>
      <c r="Q24" s="34" t="s">
        <v>3</v>
      </c>
      <c r="R24" s="35"/>
      <c r="S24" s="35"/>
      <c r="T24" s="36"/>
      <c r="U24" s="37" t="s">
        <v>4</v>
      </c>
      <c r="V24" s="38"/>
      <c r="W24" s="37" t="s">
        <v>5</v>
      </c>
      <c r="X24" s="38"/>
      <c r="Y24" s="37" t="s">
        <v>6</v>
      </c>
      <c r="Z24" s="38"/>
      <c r="AA24" s="37" t="s">
        <v>7</v>
      </c>
      <c r="AB24" s="45"/>
      <c r="AC24" s="30"/>
      <c r="AE24" s="30"/>
      <c r="AF24" s="34" t="s">
        <v>3</v>
      </c>
      <c r="AG24" s="35"/>
      <c r="AH24" s="35"/>
      <c r="AI24" s="36"/>
      <c r="AJ24" s="37" t="s">
        <v>4</v>
      </c>
      <c r="AK24" s="38"/>
      <c r="AL24" s="37" t="s">
        <v>5</v>
      </c>
      <c r="AM24" s="38"/>
      <c r="AN24" s="37" t="s">
        <v>6</v>
      </c>
      <c r="AO24" s="38"/>
      <c r="AP24" s="37" t="s">
        <v>7</v>
      </c>
      <c r="AQ24" s="45"/>
      <c r="AR24" s="30"/>
    </row>
    <row r="25" spans="1:44" ht="15" customHeight="1" thickBot="1" x14ac:dyDescent="0.3">
      <c r="A25" s="30"/>
      <c r="B25" s="41" t="s">
        <v>8</v>
      </c>
      <c r="C25" s="42"/>
      <c r="D25" s="43" t="s">
        <v>9</v>
      </c>
      <c r="E25" s="44"/>
      <c r="F25" s="39"/>
      <c r="G25" s="40"/>
      <c r="H25" s="39"/>
      <c r="I25" s="40"/>
      <c r="J25" s="39"/>
      <c r="K25" s="40"/>
      <c r="L25" s="39"/>
      <c r="M25" s="46"/>
      <c r="N25" s="30"/>
      <c r="P25" s="30"/>
      <c r="Q25" s="41" t="s">
        <v>8</v>
      </c>
      <c r="R25" s="42"/>
      <c r="S25" s="43" t="s">
        <v>9</v>
      </c>
      <c r="T25" s="44"/>
      <c r="U25" s="39"/>
      <c r="V25" s="40"/>
      <c r="W25" s="39"/>
      <c r="X25" s="40"/>
      <c r="Y25" s="39"/>
      <c r="Z25" s="40"/>
      <c r="AA25" s="39"/>
      <c r="AB25" s="46"/>
      <c r="AC25" s="30"/>
      <c r="AE25" s="30"/>
      <c r="AF25" s="41" t="s">
        <v>8</v>
      </c>
      <c r="AG25" s="42"/>
      <c r="AH25" s="43" t="s">
        <v>9</v>
      </c>
      <c r="AI25" s="44"/>
      <c r="AJ25" s="39"/>
      <c r="AK25" s="40"/>
      <c r="AL25" s="39"/>
      <c r="AM25" s="40"/>
      <c r="AN25" s="39"/>
      <c r="AO25" s="40"/>
      <c r="AP25" s="39"/>
      <c r="AQ25" s="46"/>
      <c r="AR25" s="30"/>
    </row>
    <row r="26" spans="1:44" ht="15" customHeight="1" thickBot="1" x14ac:dyDescent="0.3">
      <c r="A26" s="31"/>
      <c r="B26" s="11" t="s">
        <v>10</v>
      </c>
      <c r="C26" s="12" t="s">
        <v>11</v>
      </c>
      <c r="D26" s="11" t="s">
        <v>10</v>
      </c>
      <c r="E26" s="12" t="s">
        <v>11</v>
      </c>
      <c r="F26" s="11" t="s">
        <v>10</v>
      </c>
      <c r="G26" s="12" t="s">
        <v>11</v>
      </c>
      <c r="H26" s="11" t="s">
        <v>10</v>
      </c>
      <c r="I26" s="12" t="s">
        <v>11</v>
      </c>
      <c r="J26" s="11" t="s">
        <v>10</v>
      </c>
      <c r="K26" s="12" t="s">
        <v>11</v>
      </c>
      <c r="L26" s="11" t="s">
        <v>10</v>
      </c>
      <c r="M26" s="12" t="s">
        <v>11</v>
      </c>
      <c r="N26" s="31"/>
      <c r="P26" s="31"/>
      <c r="Q26" s="11" t="s">
        <v>10</v>
      </c>
      <c r="R26" s="12" t="s">
        <v>11</v>
      </c>
      <c r="S26" s="11" t="s">
        <v>10</v>
      </c>
      <c r="T26" s="12" t="s">
        <v>11</v>
      </c>
      <c r="U26" s="11" t="s">
        <v>10</v>
      </c>
      <c r="V26" s="12" t="s">
        <v>11</v>
      </c>
      <c r="W26" s="11" t="s">
        <v>10</v>
      </c>
      <c r="X26" s="12" t="s">
        <v>11</v>
      </c>
      <c r="Y26" s="11" t="s">
        <v>10</v>
      </c>
      <c r="Z26" s="12" t="s">
        <v>11</v>
      </c>
      <c r="AA26" s="11" t="s">
        <v>10</v>
      </c>
      <c r="AB26" s="12" t="s">
        <v>11</v>
      </c>
      <c r="AC26" s="31"/>
      <c r="AE26" s="31"/>
      <c r="AF26" s="11" t="s">
        <v>10</v>
      </c>
      <c r="AG26" s="12" t="s">
        <v>11</v>
      </c>
      <c r="AH26" s="11" t="s">
        <v>10</v>
      </c>
      <c r="AI26" s="12" t="s">
        <v>11</v>
      </c>
      <c r="AJ26" s="11" t="s">
        <v>10</v>
      </c>
      <c r="AK26" s="12" t="s">
        <v>11</v>
      </c>
      <c r="AL26" s="11" t="s">
        <v>10</v>
      </c>
      <c r="AM26" s="12" t="s">
        <v>11</v>
      </c>
      <c r="AN26" s="11" t="s">
        <v>10</v>
      </c>
      <c r="AO26" s="12" t="s">
        <v>11</v>
      </c>
      <c r="AP26" s="11" t="s">
        <v>10</v>
      </c>
      <c r="AQ26" s="12" t="s">
        <v>11</v>
      </c>
      <c r="AR26" s="31"/>
    </row>
    <row r="27" spans="1:44" ht="15" customHeight="1" thickBot="1" x14ac:dyDescent="0.3">
      <c r="A27" s="3" t="s">
        <v>12</v>
      </c>
      <c r="B27" s="2">
        <v>5530230</v>
      </c>
      <c r="C27" s="2"/>
      <c r="D27" s="2">
        <v>6043649.9999999991</v>
      </c>
      <c r="E27" s="2"/>
      <c r="F27" s="2">
        <v>0</v>
      </c>
      <c r="G27" s="2"/>
      <c r="H27" s="2">
        <v>3181140</v>
      </c>
      <c r="I27" s="2"/>
      <c r="J27" s="2"/>
      <c r="K27" s="2"/>
      <c r="L27" s="1">
        <f>B27+D27+F27+H27+J27</f>
        <v>14755020</v>
      </c>
      <c r="M27" s="13">
        <f>C27+E27+G27+I27+K27</f>
        <v>0</v>
      </c>
      <c r="N27" s="14">
        <f>L27+M27</f>
        <v>14755020</v>
      </c>
      <c r="P27" s="3" t="s">
        <v>12</v>
      </c>
      <c r="Q27" s="2">
        <v>1004</v>
      </c>
      <c r="R27" s="2">
        <v>0</v>
      </c>
      <c r="S27" s="2">
        <v>932</v>
      </c>
      <c r="T27" s="2">
        <v>0</v>
      </c>
      <c r="U27" s="2">
        <v>496</v>
      </c>
      <c r="V27" s="2">
        <v>0</v>
      </c>
      <c r="W27" s="2">
        <v>445</v>
      </c>
      <c r="X27" s="2">
        <v>0</v>
      </c>
      <c r="Y27" s="2">
        <v>0</v>
      </c>
      <c r="Z27" s="2">
        <v>0</v>
      </c>
      <c r="AA27" s="1">
        <f>Q27+S27+U27+W27+Y27</f>
        <v>2877</v>
      </c>
      <c r="AB27" s="13">
        <f>R27+T27+V27+X27+Z27</f>
        <v>0</v>
      </c>
      <c r="AC27" s="14">
        <f>AA27+AB27</f>
        <v>2877</v>
      </c>
      <c r="AE27" s="3" t="s">
        <v>12</v>
      </c>
      <c r="AF27" s="2">
        <f>IFERROR(B27/Q27, "N.A.")</f>
        <v>5508.1972111553787</v>
      </c>
      <c r="AG27" s="2" t="str">
        <f t="shared" ref="AG27:AR31" si="15">IFERROR(C27/R27, "N.A.")</f>
        <v>N.A.</v>
      </c>
      <c r="AH27" s="2">
        <f t="shared" si="15"/>
        <v>6484.6030042918446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7148.6292134831465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5128.6131386861316</v>
      </c>
      <c r="AQ27" s="13" t="str">
        <f t="shared" si="15"/>
        <v>N.A.</v>
      </c>
      <c r="AR27" s="14">
        <f t="shared" si="15"/>
        <v>5128.6131386861316</v>
      </c>
    </row>
    <row r="28" spans="1:44" ht="15" customHeight="1" thickBot="1" x14ac:dyDescent="0.3">
      <c r="A28" s="3" t="s">
        <v>13</v>
      </c>
      <c r="B28" s="2">
        <v>696000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ref="L28:M30" si="16">B28+D28+F28+H28+J28</f>
        <v>696000</v>
      </c>
      <c r="M28" s="13">
        <f t="shared" si="16"/>
        <v>0</v>
      </c>
      <c r="N28" s="14">
        <f t="shared" ref="N28:N30" si="17">L28+M28</f>
        <v>696000</v>
      </c>
      <c r="P28" s="3" t="s">
        <v>13</v>
      </c>
      <c r="Q28" s="2">
        <v>116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ref="AA28:AB30" si="18">Q28+S28+U28+W28+Y28</f>
        <v>116</v>
      </c>
      <c r="AB28" s="13">
        <f t="shared" si="18"/>
        <v>0</v>
      </c>
      <c r="AC28" s="14">
        <f t="shared" ref="AC28:AC30" si="19">AA28+AB28</f>
        <v>116</v>
      </c>
      <c r="AE28" s="3" t="s">
        <v>13</v>
      </c>
      <c r="AF28" s="2">
        <f t="shared" ref="AF28:AF31" si="20">IFERROR(B28/Q28, "N.A.")</f>
        <v>6000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6000</v>
      </c>
      <c r="AQ28" s="13" t="str">
        <f t="shared" si="15"/>
        <v>N.A.</v>
      </c>
      <c r="AR28" s="14">
        <f t="shared" si="15"/>
        <v>6000</v>
      </c>
    </row>
    <row r="29" spans="1:44" ht="15" customHeight="1" thickBot="1" x14ac:dyDescent="0.3">
      <c r="A29" s="3" t="s">
        <v>14</v>
      </c>
      <c r="B29" s="2">
        <v>22174580</v>
      </c>
      <c r="C29" s="2">
        <v>39527460.000000007</v>
      </c>
      <c r="D29" s="2">
        <v>2037840</v>
      </c>
      <c r="E29" s="2"/>
      <c r="F29" s="2"/>
      <c r="G29" s="2">
        <v>4174199.9999999995</v>
      </c>
      <c r="H29" s="2"/>
      <c r="I29" s="2">
        <v>6874060</v>
      </c>
      <c r="J29" s="2">
        <v>0</v>
      </c>
      <c r="K29" s="2"/>
      <c r="L29" s="1">
        <f t="shared" si="16"/>
        <v>24212420</v>
      </c>
      <c r="M29" s="13">
        <f t="shared" si="16"/>
        <v>50575720.000000007</v>
      </c>
      <c r="N29" s="14">
        <f t="shared" si="17"/>
        <v>74788140</v>
      </c>
      <c r="P29" s="3" t="s">
        <v>14</v>
      </c>
      <c r="Q29" s="2">
        <v>3566</v>
      </c>
      <c r="R29" s="2">
        <v>5604</v>
      </c>
      <c r="S29" s="2">
        <v>230</v>
      </c>
      <c r="T29" s="2">
        <v>0</v>
      </c>
      <c r="U29" s="2">
        <v>0</v>
      </c>
      <c r="V29" s="2">
        <v>445</v>
      </c>
      <c r="W29" s="2">
        <v>0</v>
      </c>
      <c r="X29" s="2">
        <v>667</v>
      </c>
      <c r="Y29" s="2">
        <v>114</v>
      </c>
      <c r="Z29" s="2">
        <v>0</v>
      </c>
      <c r="AA29" s="1">
        <f t="shared" si="18"/>
        <v>3910</v>
      </c>
      <c r="AB29" s="13">
        <f t="shared" si="18"/>
        <v>6716</v>
      </c>
      <c r="AC29" s="14">
        <f t="shared" si="19"/>
        <v>10626</v>
      </c>
      <c r="AE29" s="3" t="s">
        <v>14</v>
      </c>
      <c r="AF29" s="2">
        <f t="shared" si="20"/>
        <v>6218.334268087493</v>
      </c>
      <c r="AG29" s="2">
        <f t="shared" si="15"/>
        <v>7053.4368308351195</v>
      </c>
      <c r="AH29" s="2">
        <f t="shared" si="15"/>
        <v>8860.173913043478</v>
      </c>
      <c r="AI29" s="2" t="str">
        <f t="shared" si="15"/>
        <v>N.A.</v>
      </c>
      <c r="AJ29" s="2" t="str">
        <f t="shared" si="15"/>
        <v>N.A.</v>
      </c>
      <c r="AK29" s="2">
        <f t="shared" si="15"/>
        <v>9380.2247191011229</v>
      </c>
      <c r="AL29" s="2" t="str">
        <f t="shared" si="15"/>
        <v>N.A.</v>
      </c>
      <c r="AM29" s="2">
        <f t="shared" si="15"/>
        <v>10305.937031484258</v>
      </c>
      <c r="AN29" s="2">
        <f t="shared" si="15"/>
        <v>0</v>
      </c>
      <c r="AO29" s="2" t="str">
        <f t="shared" si="15"/>
        <v>N.A.</v>
      </c>
      <c r="AP29" s="15">
        <f t="shared" si="15"/>
        <v>6192.434782608696</v>
      </c>
      <c r="AQ29" s="13">
        <f t="shared" si="15"/>
        <v>7530.631328171532</v>
      </c>
      <c r="AR29" s="14">
        <f t="shared" si="15"/>
        <v>7038.221343873518</v>
      </c>
    </row>
    <row r="30" spans="1:44" ht="15" customHeight="1" thickBot="1" x14ac:dyDescent="0.3">
      <c r="A30" s="3" t="s">
        <v>15</v>
      </c>
      <c r="B30" s="2">
        <v>2132800</v>
      </c>
      <c r="C30" s="2"/>
      <c r="D30" s="2">
        <v>2532000</v>
      </c>
      <c r="E30" s="2"/>
      <c r="F30" s="2"/>
      <c r="G30" s="2">
        <v>1599600</v>
      </c>
      <c r="H30" s="2">
        <v>82584</v>
      </c>
      <c r="I30" s="2"/>
      <c r="J30" s="2">
        <v>0</v>
      </c>
      <c r="K30" s="2"/>
      <c r="L30" s="1">
        <f t="shared" si="16"/>
        <v>4747384</v>
      </c>
      <c r="M30" s="13">
        <f t="shared" si="16"/>
        <v>1599600</v>
      </c>
      <c r="N30" s="14">
        <f t="shared" si="17"/>
        <v>6346984</v>
      </c>
      <c r="P30" s="3" t="s">
        <v>15</v>
      </c>
      <c r="Q30" s="2">
        <v>496</v>
      </c>
      <c r="R30" s="2">
        <v>0</v>
      </c>
      <c r="S30" s="2">
        <v>211</v>
      </c>
      <c r="T30" s="2">
        <v>0</v>
      </c>
      <c r="U30" s="2">
        <v>0</v>
      </c>
      <c r="V30" s="2">
        <v>248</v>
      </c>
      <c r="W30" s="2">
        <v>744</v>
      </c>
      <c r="X30" s="2">
        <v>0</v>
      </c>
      <c r="Y30" s="2">
        <v>248</v>
      </c>
      <c r="Z30" s="2">
        <v>0</v>
      </c>
      <c r="AA30" s="1">
        <f t="shared" si="18"/>
        <v>1699</v>
      </c>
      <c r="AB30" s="13">
        <f t="shared" si="18"/>
        <v>248</v>
      </c>
      <c r="AC30" s="17">
        <f t="shared" si="19"/>
        <v>1947</v>
      </c>
      <c r="AE30" s="3" t="s">
        <v>15</v>
      </c>
      <c r="AF30" s="2">
        <f t="shared" si="20"/>
        <v>4300</v>
      </c>
      <c r="AG30" s="2" t="str">
        <f t="shared" si="15"/>
        <v>N.A.</v>
      </c>
      <c r="AH30" s="2">
        <f t="shared" si="15"/>
        <v>12000</v>
      </c>
      <c r="AI30" s="2" t="str">
        <f t="shared" si="15"/>
        <v>N.A.</v>
      </c>
      <c r="AJ30" s="2" t="str">
        <f t="shared" si="15"/>
        <v>N.A.</v>
      </c>
      <c r="AK30" s="2">
        <f t="shared" si="15"/>
        <v>6450</v>
      </c>
      <c r="AL30" s="2">
        <f t="shared" si="15"/>
        <v>111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2794.2224838140082</v>
      </c>
      <c r="AQ30" s="13">
        <f t="shared" si="15"/>
        <v>6450</v>
      </c>
      <c r="AR30" s="14">
        <f t="shared" si="15"/>
        <v>3259.878787878788</v>
      </c>
    </row>
    <row r="31" spans="1:44" ht="15" customHeight="1" thickBot="1" x14ac:dyDescent="0.3">
      <c r="A31" s="4" t="s">
        <v>16</v>
      </c>
      <c r="B31" s="2">
        <v>30533610.000000007</v>
      </c>
      <c r="C31" s="2">
        <v>39527460.000000007</v>
      </c>
      <c r="D31" s="2">
        <v>10613490</v>
      </c>
      <c r="E31" s="2"/>
      <c r="F31" s="2">
        <v>0</v>
      </c>
      <c r="G31" s="2">
        <v>5773800</v>
      </c>
      <c r="H31" s="2">
        <v>3263724</v>
      </c>
      <c r="I31" s="2">
        <v>6874060</v>
      </c>
      <c r="J31" s="2">
        <v>0</v>
      </c>
      <c r="K31" s="2"/>
      <c r="L31" s="1">
        <f t="shared" ref="L31" si="21">B31+D31+F31+H31+J31</f>
        <v>44410824.000000007</v>
      </c>
      <c r="M31" s="13">
        <f t="shared" ref="M31" si="22">C31+E31+G31+I31+K31</f>
        <v>52175320.000000007</v>
      </c>
      <c r="N31" s="17">
        <f t="shared" ref="N31" si="23">L31+M31</f>
        <v>96586144.000000015</v>
      </c>
      <c r="P31" s="4" t="s">
        <v>16</v>
      </c>
      <c r="Q31" s="2">
        <v>5182</v>
      </c>
      <c r="R31" s="2">
        <v>5604</v>
      </c>
      <c r="S31" s="2">
        <v>1373</v>
      </c>
      <c r="T31" s="2">
        <v>0</v>
      </c>
      <c r="U31" s="2">
        <v>496</v>
      </c>
      <c r="V31" s="2">
        <v>693</v>
      </c>
      <c r="W31" s="2">
        <v>1189</v>
      </c>
      <c r="X31" s="2">
        <v>667</v>
      </c>
      <c r="Y31" s="2">
        <v>362</v>
      </c>
      <c r="Z31" s="2">
        <v>0</v>
      </c>
      <c r="AA31" s="1">
        <f t="shared" ref="AA31" si="24">Q31+S31+U31+W31+Y31</f>
        <v>8602</v>
      </c>
      <c r="AB31" s="13">
        <f t="shared" ref="AB31" si="25">R31+T31+V31+X31+Z31</f>
        <v>6964</v>
      </c>
      <c r="AC31" s="14">
        <f t="shared" ref="AC31" si="26">AA31+AB31</f>
        <v>15566</v>
      </c>
      <c r="AE31" s="4" t="s">
        <v>16</v>
      </c>
      <c r="AF31" s="2">
        <f t="shared" si="20"/>
        <v>5892.2443072172919</v>
      </c>
      <c r="AG31" s="2">
        <f t="shared" si="15"/>
        <v>7053.4368308351195</v>
      </c>
      <c r="AH31" s="2">
        <f t="shared" si="15"/>
        <v>7730.1456664238895</v>
      </c>
      <c r="AI31" s="2" t="str">
        <f t="shared" si="15"/>
        <v>N.A.</v>
      </c>
      <c r="AJ31" s="2">
        <f t="shared" si="15"/>
        <v>0</v>
      </c>
      <c r="AK31" s="2">
        <f t="shared" si="15"/>
        <v>8331.6017316017314</v>
      </c>
      <c r="AL31" s="2">
        <f t="shared" si="15"/>
        <v>2744.9318755256518</v>
      </c>
      <c r="AM31" s="2">
        <f t="shared" si="15"/>
        <v>10305.937031484258</v>
      </c>
      <c r="AN31" s="2">
        <f t="shared" si="15"/>
        <v>0</v>
      </c>
      <c r="AO31" s="2" t="str">
        <f t="shared" si="15"/>
        <v>N.A.</v>
      </c>
      <c r="AP31" s="15">
        <f t="shared" ref="AP31" si="27">IFERROR(L31/AA31, "N.A.")</f>
        <v>5162.8486398511986</v>
      </c>
      <c r="AQ31" s="13">
        <f t="shared" ref="AQ31" si="28">IFERROR(M31/AB31, "N.A.")</f>
        <v>7492.1481906950039</v>
      </c>
      <c r="AR31" s="14">
        <f t="shared" ref="AR31" si="29">IFERROR(N31/AC31, "N.A.")</f>
        <v>6204.9430810741369</v>
      </c>
    </row>
    <row r="32" spans="1:44" ht="15" customHeight="1" thickBot="1" x14ac:dyDescent="0.3">
      <c r="A32" s="5" t="s">
        <v>0</v>
      </c>
      <c r="B32" s="24">
        <f>B31+C31</f>
        <v>70061070.000000015</v>
      </c>
      <c r="C32" s="26"/>
      <c r="D32" s="24">
        <f>D31+E31</f>
        <v>10613490</v>
      </c>
      <c r="E32" s="26"/>
      <c r="F32" s="24">
        <f>F31+G31</f>
        <v>5773800</v>
      </c>
      <c r="G32" s="26"/>
      <c r="H32" s="24">
        <f>H31+I31</f>
        <v>10137784</v>
      </c>
      <c r="I32" s="26"/>
      <c r="J32" s="24">
        <f>J31+K31</f>
        <v>0</v>
      </c>
      <c r="K32" s="26"/>
      <c r="L32" s="24">
        <f>L31+M31</f>
        <v>96586144.000000015</v>
      </c>
      <c r="M32" s="25"/>
      <c r="N32" s="18">
        <f>B32+D32+F32+H32+J32</f>
        <v>96586144.000000015</v>
      </c>
      <c r="P32" s="5" t="s">
        <v>0</v>
      </c>
      <c r="Q32" s="24">
        <f>Q31+R31</f>
        <v>10786</v>
      </c>
      <c r="R32" s="26"/>
      <c r="S32" s="24">
        <f>S31+T31</f>
        <v>1373</v>
      </c>
      <c r="T32" s="26"/>
      <c r="U32" s="24">
        <f>U31+V31</f>
        <v>1189</v>
      </c>
      <c r="V32" s="26"/>
      <c r="W32" s="24">
        <f>W31+X31</f>
        <v>1856</v>
      </c>
      <c r="X32" s="26"/>
      <c r="Y32" s="24">
        <f>Y31+Z31</f>
        <v>362</v>
      </c>
      <c r="Z32" s="26"/>
      <c r="AA32" s="24">
        <f>AA31+AB31</f>
        <v>15566</v>
      </c>
      <c r="AB32" s="26"/>
      <c r="AC32" s="19">
        <f>Q32+S32+U32+W32+Y32</f>
        <v>15566</v>
      </c>
      <c r="AE32" s="5" t="s">
        <v>0</v>
      </c>
      <c r="AF32" s="27">
        <f>IFERROR(B32/Q32,"N.A.")</f>
        <v>6495.5562766549247</v>
      </c>
      <c r="AG32" s="28"/>
      <c r="AH32" s="27">
        <f>IFERROR(D32/S32,"N.A.")</f>
        <v>7730.1456664238895</v>
      </c>
      <c r="AI32" s="28"/>
      <c r="AJ32" s="27">
        <f>IFERROR(F32/U32,"N.A.")</f>
        <v>4856.0134566862907</v>
      </c>
      <c r="AK32" s="28"/>
      <c r="AL32" s="27">
        <f>IFERROR(H32/W32,"N.A.")</f>
        <v>5462.1681034482763</v>
      </c>
      <c r="AM32" s="28"/>
      <c r="AN32" s="27">
        <f>IFERROR(J32/Y32,"N.A.")</f>
        <v>0</v>
      </c>
      <c r="AO32" s="28"/>
      <c r="AP32" s="27">
        <f>IFERROR(L32/AA32,"N.A.")</f>
        <v>6204.9430810741369</v>
      </c>
      <c r="AQ32" s="28"/>
      <c r="AR32" s="16">
        <f>IFERROR(N32/AC32, "N.A.")</f>
        <v>6204.9430810741369</v>
      </c>
    </row>
    <row r="33" spans="1:44" ht="15" customHeight="1" x14ac:dyDescent="0.25"/>
    <row r="34" spans="1:44" ht="23.25" customHeight="1" thickBot="1" x14ac:dyDescent="0.3">
      <c r="A34" s="10" t="s">
        <v>33</v>
      </c>
      <c r="P34" s="10" t="s">
        <v>30</v>
      </c>
      <c r="AE34" s="10" t="s">
        <v>36</v>
      </c>
    </row>
    <row r="35" spans="1:44" ht="15" customHeight="1" x14ac:dyDescent="0.25">
      <c r="A35" s="29" t="s">
        <v>1</v>
      </c>
      <c r="B35" s="32" t="s">
        <v>2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29" t="s">
        <v>0</v>
      </c>
      <c r="P35" s="29" t="s">
        <v>1</v>
      </c>
      <c r="Q35" s="32" t="s">
        <v>2</v>
      </c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29" t="s">
        <v>0</v>
      </c>
      <c r="AE35" s="29" t="s">
        <v>1</v>
      </c>
      <c r="AF35" s="32" t="s">
        <v>2</v>
      </c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29" t="s">
        <v>0</v>
      </c>
    </row>
    <row r="36" spans="1:44" ht="15" customHeight="1" x14ac:dyDescent="0.25">
      <c r="A36" s="30"/>
      <c r="B36" s="34" t="s">
        <v>3</v>
      </c>
      <c r="C36" s="35"/>
      <c r="D36" s="35"/>
      <c r="E36" s="36"/>
      <c r="F36" s="37" t="s">
        <v>4</v>
      </c>
      <c r="G36" s="38"/>
      <c r="H36" s="37" t="s">
        <v>5</v>
      </c>
      <c r="I36" s="38"/>
      <c r="J36" s="37" t="s">
        <v>6</v>
      </c>
      <c r="K36" s="38"/>
      <c r="L36" s="37" t="s">
        <v>7</v>
      </c>
      <c r="M36" s="45"/>
      <c r="N36" s="30"/>
      <c r="P36" s="30"/>
      <c r="Q36" s="34" t="s">
        <v>3</v>
      </c>
      <c r="R36" s="35"/>
      <c r="S36" s="35"/>
      <c r="T36" s="36"/>
      <c r="U36" s="37" t="s">
        <v>4</v>
      </c>
      <c r="V36" s="38"/>
      <c r="W36" s="37" t="s">
        <v>5</v>
      </c>
      <c r="X36" s="38"/>
      <c r="Y36" s="37" t="s">
        <v>6</v>
      </c>
      <c r="Z36" s="38"/>
      <c r="AA36" s="37" t="s">
        <v>7</v>
      </c>
      <c r="AB36" s="45"/>
      <c r="AC36" s="30"/>
      <c r="AE36" s="30"/>
      <c r="AF36" s="34" t="s">
        <v>3</v>
      </c>
      <c r="AG36" s="35"/>
      <c r="AH36" s="35"/>
      <c r="AI36" s="36"/>
      <c r="AJ36" s="37" t="s">
        <v>4</v>
      </c>
      <c r="AK36" s="38"/>
      <c r="AL36" s="37" t="s">
        <v>5</v>
      </c>
      <c r="AM36" s="38"/>
      <c r="AN36" s="37" t="s">
        <v>6</v>
      </c>
      <c r="AO36" s="38"/>
      <c r="AP36" s="37" t="s">
        <v>7</v>
      </c>
      <c r="AQ36" s="45"/>
      <c r="AR36" s="30"/>
    </row>
    <row r="37" spans="1:44" ht="15" customHeight="1" thickBot="1" x14ac:dyDescent="0.3">
      <c r="A37" s="30"/>
      <c r="B37" s="41" t="s">
        <v>8</v>
      </c>
      <c r="C37" s="42"/>
      <c r="D37" s="43" t="s">
        <v>9</v>
      </c>
      <c r="E37" s="44"/>
      <c r="F37" s="39"/>
      <c r="G37" s="40"/>
      <c r="H37" s="39"/>
      <c r="I37" s="40"/>
      <c r="J37" s="39"/>
      <c r="K37" s="40"/>
      <c r="L37" s="39"/>
      <c r="M37" s="46"/>
      <c r="N37" s="30"/>
      <c r="P37" s="30"/>
      <c r="Q37" s="41" t="s">
        <v>8</v>
      </c>
      <c r="R37" s="42"/>
      <c r="S37" s="43" t="s">
        <v>9</v>
      </c>
      <c r="T37" s="44"/>
      <c r="U37" s="39"/>
      <c r="V37" s="40"/>
      <c r="W37" s="39"/>
      <c r="X37" s="40"/>
      <c r="Y37" s="39"/>
      <c r="Z37" s="40"/>
      <c r="AA37" s="39"/>
      <c r="AB37" s="46"/>
      <c r="AC37" s="30"/>
      <c r="AE37" s="30"/>
      <c r="AF37" s="41" t="s">
        <v>8</v>
      </c>
      <c r="AG37" s="42"/>
      <c r="AH37" s="43" t="s">
        <v>9</v>
      </c>
      <c r="AI37" s="44"/>
      <c r="AJ37" s="39"/>
      <c r="AK37" s="40"/>
      <c r="AL37" s="39"/>
      <c r="AM37" s="40"/>
      <c r="AN37" s="39"/>
      <c r="AO37" s="40"/>
      <c r="AP37" s="39"/>
      <c r="AQ37" s="46"/>
      <c r="AR37" s="30"/>
    </row>
    <row r="38" spans="1:44" ht="15" customHeight="1" thickBot="1" x14ac:dyDescent="0.3">
      <c r="A38" s="31"/>
      <c r="B38" s="11" t="s">
        <v>10</v>
      </c>
      <c r="C38" s="12" t="s">
        <v>11</v>
      </c>
      <c r="D38" s="11" t="s">
        <v>10</v>
      </c>
      <c r="E38" s="12" t="s">
        <v>11</v>
      </c>
      <c r="F38" s="11" t="s">
        <v>10</v>
      </c>
      <c r="G38" s="12" t="s">
        <v>11</v>
      </c>
      <c r="H38" s="11" t="s">
        <v>10</v>
      </c>
      <c r="I38" s="12" t="s">
        <v>11</v>
      </c>
      <c r="J38" s="11" t="s">
        <v>10</v>
      </c>
      <c r="K38" s="12" t="s">
        <v>11</v>
      </c>
      <c r="L38" s="11" t="s">
        <v>10</v>
      </c>
      <c r="M38" s="12" t="s">
        <v>11</v>
      </c>
      <c r="N38" s="31"/>
      <c r="P38" s="31"/>
      <c r="Q38" s="11" t="s">
        <v>10</v>
      </c>
      <c r="R38" s="12" t="s">
        <v>11</v>
      </c>
      <c r="S38" s="11" t="s">
        <v>10</v>
      </c>
      <c r="T38" s="12" t="s">
        <v>11</v>
      </c>
      <c r="U38" s="11" t="s">
        <v>10</v>
      </c>
      <c r="V38" s="12" t="s">
        <v>11</v>
      </c>
      <c r="W38" s="11" t="s">
        <v>10</v>
      </c>
      <c r="X38" s="12" t="s">
        <v>11</v>
      </c>
      <c r="Y38" s="11" t="s">
        <v>10</v>
      </c>
      <c r="Z38" s="12" t="s">
        <v>11</v>
      </c>
      <c r="AA38" s="11" t="s">
        <v>10</v>
      </c>
      <c r="AB38" s="12" t="s">
        <v>11</v>
      </c>
      <c r="AC38" s="31"/>
      <c r="AE38" s="31"/>
      <c r="AF38" s="11" t="s">
        <v>10</v>
      </c>
      <c r="AG38" s="12" t="s">
        <v>11</v>
      </c>
      <c r="AH38" s="11" t="s">
        <v>10</v>
      </c>
      <c r="AI38" s="12" t="s">
        <v>11</v>
      </c>
      <c r="AJ38" s="11" t="s">
        <v>10</v>
      </c>
      <c r="AK38" s="12" t="s">
        <v>11</v>
      </c>
      <c r="AL38" s="11" t="s">
        <v>10</v>
      </c>
      <c r="AM38" s="12" t="s">
        <v>11</v>
      </c>
      <c r="AN38" s="11" t="s">
        <v>10</v>
      </c>
      <c r="AO38" s="12" t="s">
        <v>11</v>
      </c>
      <c r="AP38" s="11" t="s">
        <v>10</v>
      </c>
      <c r="AQ38" s="12" t="s">
        <v>11</v>
      </c>
      <c r="AR38" s="31"/>
    </row>
    <row r="39" spans="1:44" ht="15" customHeight="1" thickBot="1" x14ac:dyDescent="0.3">
      <c r="A39" s="3" t="s">
        <v>12</v>
      </c>
      <c r="B39" s="2">
        <v>726527.99999999988</v>
      </c>
      <c r="C39" s="2"/>
      <c r="D39" s="2"/>
      <c r="E39" s="2"/>
      <c r="F39" s="2"/>
      <c r="G39" s="2"/>
      <c r="H39" s="2">
        <v>4039439.9999999995</v>
      </c>
      <c r="I39" s="2"/>
      <c r="J39" s="2"/>
      <c r="K39" s="2"/>
      <c r="L39" s="1">
        <f>B39+D39+F39+H39+J39</f>
        <v>4765967.9999999991</v>
      </c>
      <c r="M39" s="13">
        <f>C39+E39+G39+I39+K39</f>
        <v>0</v>
      </c>
      <c r="N39" s="14">
        <f>L39+M39</f>
        <v>4765967.9999999991</v>
      </c>
      <c r="P39" s="3" t="s">
        <v>12</v>
      </c>
      <c r="Q39" s="2">
        <v>364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1317</v>
      </c>
      <c r="X39" s="2">
        <v>0</v>
      </c>
      <c r="Y39" s="2">
        <v>0</v>
      </c>
      <c r="Z39" s="2">
        <v>0</v>
      </c>
      <c r="AA39" s="1">
        <f>Q39+S39+U39+W39+Y39</f>
        <v>1681</v>
      </c>
      <c r="AB39" s="13">
        <f>R39+T39+V39+X39+Z39</f>
        <v>0</v>
      </c>
      <c r="AC39" s="14">
        <f>AA39+AB39</f>
        <v>1681</v>
      </c>
      <c r="AE39" s="3" t="s">
        <v>12</v>
      </c>
      <c r="AF39" s="2">
        <f>IFERROR(B39/Q39, "N.A.")</f>
        <v>1995.9560439560437</v>
      </c>
      <c r="AG39" s="2" t="str">
        <f t="shared" ref="AG39:AR43" si="30">IFERROR(C39/R39, "N.A.")</f>
        <v>N.A.</v>
      </c>
      <c r="AH39" s="2" t="str">
        <f t="shared" si="30"/>
        <v>N.A.</v>
      </c>
      <c r="AI39" s="2" t="str">
        <f t="shared" si="30"/>
        <v>N.A.</v>
      </c>
      <c r="AJ39" s="2" t="str">
        <f t="shared" si="30"/>
        <v>N.A.</v>
      </c>
      <c r="AK39" s="2" t="str">
        <f t="shared" si="30"/>
        <v>N.A.</v>
      </c>
      <c r="AL39" s="2">
        <f t="shared" si="30"/>
        <v>3067.1526195899769</v>
      </c>
      <c r="AM39" s="2" t="str">
        <f t="shared" si="30"/>
        <v>N.A.</v>
      </c>
      <c r="AN39" s="2" t="str">
        <f t="shared" si="30"/>
        <v>N.A.</v>
      </c>
      <c r="AO39" s="2" t="str">
        <f t="shared" si="30"/>
        <v>N.A.</v>
      </c>
      <c r="AP39" s="15">
        <f t="shared" si="30"/>
        <v>2835.1980963712072</v>
      </c>
      <c r="AQ39" s="13" t="str">
        <f t="shared" si="30"/>
        <v>N.A.</v>
      </c>
      <c r="AR39" s="14">
        <f t="shared" si="30"/>
        <v>2835.1980963712072</v>
      </c>
    </row>
    <row r="40" spans="1:44" ht="15" customHeight="1" thickBot="1" x14ac:dyDescent="0.3">
      <c r="A40" s="3" t="s">
        <v>13</v>
      </c>
      <c r="B40" s="2">
        <v>3616730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ref="L40:M42" si="31">B40+D40+F40+H40+J40</f>
        <v>3616730</v>
      </c>
      <c r="M40" s="13">
        <f t="shared" si="31"/>
        <v>0</v>
      </c>
      <c r="N40" s="14">
        <f t="shared" ref="N40:N42" si="32">L40+M40</f>
        <v>3616730</v>
      </c>
      <c r="P40" s="3" t="s">
        <v>13</v>
      </c>
      <c r="Q40" s="2">
        <v>1127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ref="AA40:AB42" si="33">Q40+S40+U40+W40+Y40</f>
        <v>1127</v>
      </c>
      <c r="AB40" s="13">
        <f t="shared" si="33"/>
        <v>0</v>
      </c>
      <c r="AC40" s="14">
        <f t="shared" ref="AC40:AC42" si="34">AA40+AB40</f>
        <v>1127</v>
      </c>
      <c r="AE40" s="3" t="s">
        <v>13</v>
      </c>
      <c r="AF40" s="2">
        <f t="shared" ref="AF40:AF43" si="35">IFERROR(B40/Q40, "N.A.")</f>
        <v>3209.1659272404613</v>
      </c>
      <c r="AG40" s="2" t="str">
        <f t="shared" si="30"/>
        <v>N.A.</v>
      </c>
      <c r="AH40" s="2" t="str">
        <f t="shared" si="30"/>
        <v>N.A.</v>
      </c>
      <c r="AI40" s="2" t="str">
        <f t="shared" si="30"/>
        <v>N.A.</v>
      </c>
      <c r="AJ40" s="2" t="str">
        <f t="shared" si="30"/>
        <v>N.A.</v>
      </c>
      <c r="AK40" s="2" t="str">
        <f t="shared" si="30"/>
        <v>N.A.</v>
      </c>
      <c r="AL40" s="2" t="str">
        <f t="shared" si="30"/>
        <v>N.A.</v>
      </c>
      <c r="AM40" s="2" t="str">
        <f t="shared" si="30"/>
        <v>N.A.</v>
      </c>
      <c r="AN40" s="2" t="str">
        <f t="shared" si="30"/>
        <v>N.A.</v>
      </c>
      <c r="AO40" s="2" t="str">
        <f t="shared" si="30"/>
        <v>N.A.</v>
      </c>
      <c r="AP40" s="15">
        <f t="shared" si="30"/>
        <v>3209.1659272404613</v>
      </c>
      <c r="AQ40" s="13" t="str">
        <f t="shared" si="30"/>
        <v>N.A.</v>
      </c>
      <c r="AR40" s="14">
        <f t="shared" si="30"/>
        <v>3209.1659272404613</v>
      </c>
    </row>
    <row r="41" spans="1:44" ht="15" customHeight="1" thickBot="1" x14ac:dyDescent="0.3">
      <c r="A41" s="3" t="s">
        <v>14</v>
      </c>
      <c r="B41" s="2">
        <v>9643119.9999999981</v>
      </c>
      <c r="C41" s="2">
        <v>22777017</v>
      </c>
      <c r="D41" s="2">
        <v>2736000</v>
      </c>
      <c r="E41" s="2"/>
      <c r="F41" s="2"/>
      <c r="G41" s="2"/>
      <c r="H41" s="2"/>
      <c r="I41" s="2">
        <v>5910000</v>
      </c>
      <c r="J41" s="2">
        <v>0</v>
      </c>
      <c r="K41" s="2"/>
      <c r="L41" s="1">
        <f t="shared" si="31"/>
        <v>12379119.999999998</v>
      </c>
      <c r="M41" s="13">
        <f t="shared" si="31"/>
        <v>28687017</v>
      </c>
      <c r="N41" s="14">
        <f t="shared" si="32"/>
        <v>41066137</v>
      </c>
      <c r="P41" s="3" t="s">
        <v>14</v>
      </c>
      <c r="Q41" s="2">
        <v>2212</v>
      </c>
      <c r="R41" s="2">
        <v>3303</v>
      </c>
      <c r="S41" s="2">
        <v>114</v>
      </c>
      <c r="T41" s="2">
        <v>0</v>
      </c>
      <c r="U41" s="2">
        <v>0</v>
      </c>
      <c r="V41" s="2">
        <v>0</v>
      </c>
      <c r="W41" s="2">
        <v>0</v>
      </c>
      <c r="X41" s="2">
        <v>197</v>
      </c>
      <c r="Y41" s="2">
        <v>559</v>
      </c>
      <c r="Z41" s="2">
        <v>0</v>
      </c>
      <c r="AA41" s="1">
        <f t="shared" si="33"/>
        <v>2885</v>
      </c>
      <c r="AB41" s="13">
        <f t="shared" si="33"/>
        <v>3500</v>
      </c>
      <c r="AC41" s="14">
        <f t="shared" si="34"/>
        <v>6385</v>
      </c>
      <c r="AE41" s="3" t="s">
        <v>14</v>
      </c>
      <c r="AF41" s="2">
        <f t="shared" si="35"/>
        <v>4359.4575045207948</v>
      </c>
      <c r="AG41" s="2">
        <f t="shared" si="30"/>
        <v>6895.8574023614892</v>
      </c>
      <c r="AH41" s="2">
        <f t="shared" si="30"/>
        <v>24000</v>
      </c>
      <c r="AI41" s="2" t="str">
        <f t="shared" si="30"/>
        <v>N.A.</v>
      </c>
      <c r="AJ41" s="2" t="str">
        <f t="shared" si="30"/>
        <v>N.A.</v>
      </c>
      <c r="AK41" s="2" t="str">
        <f t="shared" si="30"/>
        <v>N.A.</v>
      </c>
      <c r="AL41" s="2" t="str">
        <f t="shared" si="30"/>
        <v>N.A.</v>
      </c>
      <c r="AM41" s="2">
        <f t="shared" si="30"/>
        <v>30000</v>
      </c>
      <c r="AN41" s="2">
        <f t="shared" si="30"/>
        <v>0</v>
      </c>
      <c r="AO41" s="2" t="str">
        <f t="shared" si="30"/>
        <v>N.A.</v>
      </c>
      <c r="AP41" s="15">
        <f t="shared" si="30"/>
        <v>4290.8561525129981</v>
      </c>
      <c r="AQ41" s="13">
        <f t="shared" si="30"/>
        <v>8196.2905714285716</v>
      </c>
      <c r="AR41" s="14">
        <f t="shared" si="30"/>
        <v>6431.6581049334382</v>
      </c>
    </row>
    <row r="42" spans="1:44" ht="15" customHeight="1" thickBot="1" x14ac:dyDescent="0.3">
      <c r="A42" s="3" t="s">
        <v>15</v>
      </c>
      <c r="B42" s="2">
        <v>639840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31"/>
        <v>639840</v>
      </c>
      <c r="M42" s="13">
        <f t="shared" si="31"/>
        <v>0</v>
      </c>
      <c r="N42" s="14">
        <f t="shared" si="32"/>
        <v>639840</v>
      </c>
      <c r="P42" s="3" t="s">
        <v>15</v>
      </c>
      <c r="Q42" s="2">
        <v>248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248</v>
      </c>
      <c r="Z42" s="2">
        <v>0</v>
      </c>
      <c r="AA42" s="1">
        <f t="shared" si="33"/>
        <v>496</v>
      </c>
      <c r="AB42" s="13">
        <f t="shared" si="33"/>
        <v>0</v>
      </c>
      <c r="AC42" s="14">
        <f t="shared" si="34"/>
        <v>496</v>
      </c>
      <c r="AE42" s="3" t="s">
        <v>15</v>
      </c>
      <c r="AF42" s="2">
        <f t="shared" si="35"/>
        <v>2580</v>
      </c>
      <c r="AG42" s="2" t="str">
        <f t="shared" si="30"/>
        <v>N.A.</v>
      </c>
      <c r="AH42" s="2" t="str">
        <f t="shared" si="30"/>
        <v>N.A.</v>
      </c>
      <c r="AI42" s="2" t="str">
        <f t="shared" si="30"/>
        <v>N.A.</v>
      </c>
      <c r="AJ42" s="2" t="str">
        <f t="shared" si="30"/>
        <v>N.A.</v>
      </c>
      <c r="AK42" s="2" t="str">
        <f t="shared" si="30"/>
        <v>N.A.</v>
      </c>
      <c r="AL42" s="2" t="str">
        <f t="shared" si="30"/>
        <v>N.A.</v>
      </c>
      <c r="AM42" s="2" t="str">
        <f t="shared" si="30"/>
        <v>N.A.</v>
      </c>
      <c r="AN42" s="2">
        <f t="shared" si="30"/>
        <v>0</v>
      </c>
      <c r="AO42" s="2" t="str">
        <f t="shared" si="30"/>
        <v>N.A.</v>
      </c>
      <c r="AP42" s="15">
        <f t="shared" si="30"/>
        <v>1290</v>
      </c>
      <c r="AQ42" s="13" t="str">
        <f t="shared" si="30"/>
        <v>N.A.</v>
      </c>
      <c r="AR42" s="14">
        <f t="shared" si="30"/>
        <v>1290</v>
      </c>
    </row>
    <row r="43" spans="1:44" ht="15" customHeight="1" thickBot="1" x14ac:dyDescent="0.3">
      <c r="A43" s="4" t="s">
        <v>16</v>
      </c>
      <c r="B43" s="2">
        <v>14626218.000000002</v>
      </c>
      <c r="C43" s="2">
        <v>22777017</v>
      </c>
      <c r="D43" s="2">
        <v>2736000</v>
      </c>
      <c r="E43" s="2"/>
      <c r="F43" s="2"/>
      <c r="G43" s="2"/>
      <c r="H43" s="2">
        <v>4039439.9999999995</v>
      </c>
      <c r="I43" s="2">
        <v>5910000</v>
      </c>
      <c r="J43" s="2">
        <v>0</v>
      </c>
      <c r="K43" s="2"/>
      <c r="L43" s="1">
        <f t="shared" ref="L43" si="36">B43+D43+F43+H43+J43</f>
        <v>21401658</v>
      </c>
      <c r="M43" s="13">
        <f t="shared" ref="M43" si="37">C43+E43+G43+I43+K43</f>
        <v>28687017</v>
      </c>
      <c r="N43" s="17">
        <f t="shared" ref="N43" si="38">L43+M43</f>
        <v>50088675</v>
      </c>
      <c r="P43" s="4" t="s">
        <v>16</v>
      </c>
      <c r="Q43" s="2">
        <v>3951</v>
      </c>
      <c r="R43" s="2">
        <v>3303</v>
      </c>
      <c r="S43" s="2">
        <v>114</v>
      </c>
      <c r="T43" s="2">
        <v>0</v>
      </c>
      <c r="U43" s="2">
        <v>0</v>
      </c>
      <c r="V43" s="2">
        <v>0</v>
      </c>
      <c r="W43" s="2">
        <v>1317</v>
      </c>
      <c r="X43" s="2">
        <v>197</v>
      </c>
      <c r="Y43" s="2">
        <v>807</v>
      </c>
      <c r="Z43" s="2">
        <v>0</v>
      </c>
      <c r="AA43" s="1">
        <f t="shared" ref="AA43" si="39">Q43+S43+U43+W43+Y43</f>
        <v>6189</v>
      </c>
      <c r="AB43" s="13">
        <f t="shared" ref="AB43" si="40">R43+T43+V43+X43+Z43</f>
        <v>3500</v>
      </c>
      <c r="AC43" s="17">
        <f t="shared" ref="AC43" si="41">AA43+AB43</f>
        <v>9689</v>
      </c>
      <c r="AE43" s="4" t="s">
        <v>16</v>
      </c>
      <c r="AF43" s="2">
        <f t="shared" si="35"/>
        <v>3701.9028094153382</v>
      </c>
      <c r="AG43" s="2">
        <f t="shared" si="30"/>
        <v>6895.8574023614892</v>
      </c>
      <c r="AH43" s="2">
        <f t="shared" si="30"/>
        <v>24000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>
        <f t="shared" si="30"/>
        <v>3067.1526195899769</v>
      </c>
      <c r="AM43" s="2">
        <f t="shared" si="30"/>
        <v>30000</v>
      </c>
      <c r="AN43" s="2">
        <f t="shared" si="30"/>
        <v>0</v>
      </c>
      <c r="AO43" s="2" t="str">
        <f t="shared" si="30"/>
        <v>N.A.</v>
      </c>
      <c r="AP43" s="15">
        <f t="shared" ref="AP43" si="42">IFERROR(L43/AA43, "N.A.")</f>
        <v>3458.0155113911778</v>
      </c>
      <c r="AQ43" s="13">
        <f t="shared" ref="AQ43" si="43">IFERROR(M43/AB43, "N.A.")</f>
        <v>8196.2905714285716</v>
      </c>
      <c r="AR43" s="14">
        <f t="shared" ref="AR43" si="44">IFERROR(N43/AC43, "N.A.")</f>
        <v>5169.6434100526367</v>
      </c>
    </row>
    <row r="44" spans="1:44" ht="15" customHeight="1" thickBot="1" x14ac:dyDescent="0.3">
      <c r="A44" s="5" t="s">
        <v>0</v>
      </c>
      <c r="B44" s="24">
        <f>B43+C43</f>
        <v>37403235</v>
      </c>
      <c r="C44" s="26"/>
      <c r="D44" s="24">
        <f>D43+E43</f>
        <v>2736000</v>
      </c>
      <c r="E44" s="26"/>
      <c r="F44" s="24">
        <f>F43+G43</f>
        <v>0</v>
      </c>
      <c r="G44" s="26"/>
      <c r="H44" s="24">
        <f>H43+I43</f>
        <v>9949440</v>
      </c>
      <c r="I44" s="26"/>
      <c r="J44" s="24">
        <f>J43+K43</f>
        <v>0</v>
      </c>
      <c r="K44" s="26"/>
      <c r="L44" s="24">
        <f>L43+M43</f>
        <v>50088675</v>
      </c>
      <c r="M44" s="25"/>
      <c r="N44" s="18">
        <f>B44+D44+F44+H44+J44</f>
        <v>50088675</v>
      </c>
      <c r="P44" s="5" t="s">
        <v>0</v>
      </c>
      <c r="Q44" s="24">
        <f>Q43+R43</f>
        <v>7254</v>
      </c>
      <c r="R44" s="26"/>
      <c r="S44" s="24">
        <f>S43+T43</f>
        <v>114</v>
      </c>
      <c r="T44" s="26"/>
      <c r="U44" s="24">
        <f>U43+V43</f>
        <v>0</v>
      </c>
      <c r="V44" s="26"/>
      <c r="W44" s="24">
        <f>W43+X43</f>
        <v>1514</v>
      </c>
      <c r="X44" s="26"/>
      <c r="Y44" s="24">
        <f>Y43+Z43</f>
        <v>807</v>
      </c>
      <c r="Z44" s="26"/>
      <c r="AA44" s="24">
        <f>AA43+AB43</f>
        <v>9689</v>
      </c>
      <c r="AB44" s="25"/>
      <c r="AC44" s="18">
        <f>Q44+S44+U44+W44+Y44</f>
        <v>9689</v>
      </c>
      <c r="AE44" s="5" t="s">
        <v>0</v>
      </c>
      <c r="AF44" s="27">
        <f>IFERROR(B44/Q44,"N.A.")</f>
        <v>5156.2220843672458</v>
      </c>
      <c r="AG44" s="28"/>
      <c r="AH44" s="27">
        <f>IFERROR(D44/S44,"N.A.")</f>
        <v>24000</v>
      </c>
      <c r="AI44" s="28"/>
      <c r="AJ44" s="27" t="str">
        <f>IFERROR(F44/U44,"N.A.")</f>
        <v>N.A.</v>
      </c>
      <c r="AK44" s="28"/>
      <c r="AL44" s="27">
        <f>IFERROR(H44/W44,"N.A.")</f>
        <v>6571.6248348745048</v>
      </c>
      <c r="AM44" s="28"/>
      <c r="AN44" s="27">
        <f>IFERROR(J44/Y44,"N.A.")</f>
        <v>0</v>
      </c>
      <c r="AO44" s="28"/>
      <c r="AP44" s="27">
        <f>IFERROR(L44/AA44,"N.A.")</f>
        <v>5169.6434100526367</v>
      </c>
      <c r="AQ44" s="28"/>
      <c r="AR44" s="16">
        <f>IFERROR(N44/AC44, "N.A.")</f>
        <v>5169.6434100526367</v>
      </c>
    </row>
  </sheetData>
  <mergeCells count="144"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schemas.microsoft.com/office/2006/documentManagement/types"/>
    <ds:schemaRef ds:uri="3946fdfc-da00-409a-95df-cd9f19cc2a9a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2017 T1</dc:title>
  <dc:subject>Matriz Hussmanns Quintana Roo, 2017-T1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2025-12-16T14:42:16Z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